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690" windowHeight="5490" activeTab="7"/>
  </bookViews>
  <sheets>
    <sheet name="FN=0 " sheetId="1" r:id="rId1"/>
    <sheet name="DEQ Solution (2)" sheetId="2" r:id="rId2"/>
    <sheet name="FN=3.3" sheetId="3" r:id="rId3"/>
    <sheet name="FN=8.3" sheetId="4" r:id="rId4"/>
    <sheet name="FN=18.3" sheetId="5" r:id="rId5"/>
    <sheet name="FN=28.3" sheetId="6" r:id="rId6"/>
    <sheet name="DEQ Solution (1)" sheetId="7" r:id="rId7"/>
    <sheet name="Plots" sheetId="8" r:id="rId8"/>
    <sheet name="Sheet2" sheetId="9" r:id="rId9"/>
    <sheet name="Sheet3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ShachamM</author>
  </authors>
  <commentList>
    <comment ref="A1" authorId="0">
      <text>
        <r>
          <rPr>
            <sz val="8"/>
            <rFont val="Tahoma"/>
            <family val="0"/>
          </rPr>
          <t>Polymath ODE cells
'FN=0 '!$C$18:$C$21
'FN=0 '!$C$22:$C$25
'FN=0 '!$C$26
4
'FN=0 '!$C$3</t>
        </r>
      </text>
    </comment>
  </commentList>
</comments>
</file>

<file path=xl/comments3.xml><?xml version="1.0" encoding="utf-8"?>
<comments xmlns="http://schemas.openxmlformats.org/spreadsheetml/2006/main">
  <authors>
    <author>ShachamM</author>
  </authors>
  <commentList>
    <comment ref="A1" authorId="0">
      <text>
        <r>
          <rPr>
            <b/>
            <sz val="8"/>
            <rFont val="Tahoma"/>
            <family val="0"/>
          </rPr>
          <t>Polymath ODE cells
PL1!$C$18:$C$21
PL1!$C$22:$C$25
PL1!$C$26
4
PL1!$C$3:$C$17</t>
        </r>
      </text>
    </comment>
  </commentList>
</comments>
</file>

<file path=xl/comments4.xml><?xml version="1.0" encoding="utf-8"?>
<comments xmlns="http://schemas.openxmlformats.org/spreadsheetml/2006/main">
  <authors>
    <author>ShachamM</author>
  </authors>
  <commentList>
    <comment ref="A1" authorId="0">
      <text>
        <r>
          <rPr>
            <b/>
            <sz val="8"/>
            <rFont val="Tahoma"/>
            <family val="0"/>
          </rPr>
          <t>Polymath ODE cells
PL1!$C$18:$C$21
PL1!$C$22:$C$25
PL1!$C$26
4
PL1!$C$3:$C$17</t>
        </r>
      </text>
    </comment>
  </commentList>
</comments>
</file>

<file path=xl/comments5.xml><?xml version="1.0" encoding="utf-8"?>
<comments xmlns="http://schemas.openxmlformats.org/spreadsheetml/2006/main">
  <authors>
    <author>ShachamM</author>
  </authors>
  <commentList>
    <comment ref="A1" authorId="0">
      <text>
        <r>
          <rPr>
            <b/>
            <sz val="8"/>
            <rFont val="Tahoma"/>
            <family val="0"/>
          </rPr>
          <t>Polymath ODE cells
PL1!$C$18:$C$21
PL1!$C$22:$C$25
PL1!$C$26
4
PL1!$C$3:$C$17</t>
        </r>
      </text>
    </comment>
  </commentList>
</comments>
</file>

<file path=xl/comments6.xml><?xml version="1.0" encoding="utf-8"?>
<comments xmlns="http://schemas.openxmlformats.org/spreadsheetml/2006/main">
  <authors>
    <author>ShachamM</author>
  </authors>
  <commentList>
    <comment ref="A1" authorId="0">
      <text>
        <r>
          <rPr>
            <sz val="8"/>
            <rFont val="Tahoma"/>
            <family val="0"/>
          </rPr>
          <t>Polymath ODE cells
'FN=28.3'!$C$18:$C$21
'FN=28.3'!$C$22:$C$25
'FN=28.3'!$C$26
4
'FN=28.3'!$C$3</t>
        </r>
      </text>
    </comment>
  </commentList>
</comments>
</file>

<file path=xl/sharedStrings.xml><?xml version="1.0" encoding="utf-8"?>
<sst xmlns="http://schemas.openxmlformats.org/spreadsheetml/2006/main" count="452" uniqueCount="117">
  <si>
    <t>POLYMATH DEQ Migration Document</t>
  </si>
  <si>
    <t>Variable</t>
  </si>
  <si>
    <t>Value</t>
  </si>
  <si>
    <t>Polymath Equation</t>
  </si>
  <si>
    <t>Comments</t>
  </si>
  <si>
    <t>Explicit Eqs</t>
  </si>
  <si>
    <t>Integration Vars</t>
  </si>
  <si>
    <t>ODE Eqs</t>
  </si>
  <si>
    <t>XA</t>
  </si>
  <si>
    <t>XA=(FA0-FA)/FA0</t>
  </si>
  <si>
    <t>Conversion of acetone</t>
  </si>
  <si>
    <t>rA</t>
  </si>
  <si>
    <t>rA=-k * CA</t>
  </si>
  <si>
    <t>Reaction rate in g-mol/m3-s</t>
  </si>
  <si>
    <t>FA0</t>
  </si>
  <si>
    <t>FA0=38.3</t>
  </si>
  <si>
    <t>Feed rate of acetone in g-mol/s</t>
  </si>
  <si>
    <t>FN</t>
  </si>
  <si>
    <t>FN=38.3 - FA0</t>
  </si>
  <si>
    <t>Feed rate of nitrogen in g-mol/s</t>
  </si>
  <si>
    <t>P</t>
  </si>
  <si>
    <t>P=162</t>
  </si>
  <si>
    <t>Pressure kPa</t>
  </si>
  <si>
    <t>CA</t>
  </si>
  <si>
    <t>CA=yA * P * 1000 / (8.31 * T)</t>
  </si>
  <si>
    <t>Concentration of acetone in k-mol/m3</t>
  </si>
  <si>
    <t>yA</t>
  </si>
  <si>
    <t>yA=FA / (FA + FB + FC + FN)</t>
  </si>
  <si>
    <t>Mole fraction of acetone</t>
  </si>
  <si>
    <t>yB</t>
  </si>
  <si>
    <t>yB=FB / (FA + FB + FC + FN)</t>
  </si>
  <si>
    <t>Mole fraction of ketene</t>
  </si>
  <si>
    <t>yC</t>
  </si>
  <si>
    <t>yC=FC / (FA + FB + FC + FN)</t>
  </si>
  <si>
    <t>Mole fraction of methane</t>
  </si>
  <si>
    <t>k</t>
  </si>
  <si>
    <t>k=8.2E14 * exp(-34222 / T)</t>
  </si>
  <si>
    <t>Reaction rate constant in s-1</t>
  </si>
  <si>
    <t>deltaH</t>
  </si>
  <si>
    <t>deltaH=80770 + 6.8 * (T - 298) - .00575 * (T ^ 2 - 298 ^ 2) - 1.27e-6 * (T ^ 3 - 298 ^ 3)</t>
  </si>
  <si>
    <t>Heat of reaction in J/mol-K</t>
  </si>
  <si>
    <t>CpA</t>
  </si>
  <si>
    <t>CpA=26.6 + .183 * T - 45.86e-6 * T ^ 2</t>
  </si>
  <si>
    <t>Heat capacity of acetone in J/mol-K</t>
  </si>
  <si>
    <t>CpB</t>
  </si>
  <si>
    <t>CpB=20.04 + 0.0945 * T - 30.95e-6 * T ^ 2</t>
  </si>
  <si>
    <t>Heat capacity of ketene in J/mol-K</t>
  </si>
  <si>
    <t>CpC</t>
  </si>
  <si>
    <t>CpC=13.39 + 0.077 * T - 18.71e-6 * T ^ 2</t>
  </si>
  <si>
    <t>Heat capacity of methane in J/mol-K</t>
  </si>
  <si>
    <t>CpN</t>
  </si>
  <si>
    <t>CpN=6.25 + 8.78e-3 * T - 2.1e-8 * T ^ 2</t>
  </si>
  <si>
    <t>Heat capacity of nitrogen in J/mol-K</t>
  </si>
  <si>
    <t>FA</t>
  </si>
  <si>
    <t>FA(0)=38.3</t>
  </si>
  <si>
    <t>Differential mass balance on acetone</t>
  </si>
  <si>
    <t>FB</t>
  </si>
  <si>
    <t>FB(0)=0</t>
  </si>
  <si>
    <t>Differential mass balance on ketene</t>
  </si>
  <si>
    <t>FC</t>
  </si>
  <si>
    <t>FC(0)=0</t>
  </si>
  <si>
    <t>Differential mass balance on methane</t>
  </si>
  <si>
    <t>T</t>
  </si>
  <si>
    <t>T(0)=1035</t>
  </si>
  <si>
    <t>Differential enthalpy balance</t>
  </si>
  <si>
    <t>d(FA)/d(V)</t>
  </si>
  <si>
    <t>d(FA)/d(V) = rA</t>
  </si>
  <si>
    <t>d(FB)/d(V)</t>
  </si>
  <si>
    <t>d(FB)/d(V) = -rA</t>
  </si>
  <si>
    <t>d(FC)/d(V)</t>
  </si>
  <si>
    <t>d(FC)/d(V) = -rA</t>
  </si>
  <si>
    <t>d(T)/d(V)</t>
  </si>
  <si>
    <t>d(T)/d(V) = (-deltaH) * (-rA) / (FA * CpA + FB * CpB + FC * CpC + FN * CpN)</t>
  </si>
  <si>
    <t>Indep Var</t>
  </si>
  <si>
    <t>V</t>
  </si>
  <si>
    <t>V(0)=0 ; V(f)=4</t>
  </si>
  <si>
    <t>FA(0)=10</t>
  </si>
  <si>
    <t>FA0=10</t>
  </si>
  <si>
    <t>POLYMATH Report DEQ</t>
  </si>
  <si>
    <t xml:space="preserve">Ordinary Differential Equations (RKF45). </t>
  </si>
  <si>
    <t>Calculated values of DEQ variables</t>
  </si>
  <si>
    <t>Initial</t>
  </si>
  <si>
    <t>Minimal</t>
  </si>
  <si>
    <t>Maximal</t>
  </si>
  <si>
    <t>Final</t>
  </si>
  <si>
    <t>C26</t>
  </si>
  <si>
    <t>C18</t>
  </si>
  <si>
    <t>C19</t>
  </si>
  <si>
    <t>C20</t>
  </si>
  <si>
    <t>C21</t>
  </si>
  <si>
    <t>C3</t>
  </si>
  <si>
    <t>Differential equations</t>
  </si>
  <si>
    <t xml:space="preserve"> [1] d(C18)/d(C26) = C4</t>
  </si>
  <si>
    <t xml:space="preserve"> [2] d(C19)/d(C26) = (0 - C4)</t>
  </si>
  <si>
    <t xml:space="preserve"> [3] d(C20)/d(C26) = (0 - C4)</t>
  </si>
  <si>
    <t xml:space="preserve"> [4] d(C21)/d(C26) = (((0 - C13) * (0 - C4)) / ((((C18 * C14) + (C19 * C15)) + (C20 * C16)) + (C6 * C17)))</t>
  </si>
  <si>
    <t>Explicit equations</t>
  </si>
  <si>
    <t xml:space="preserve"> [1] C3 = ((C5 - C18) / C5)</t>
  </si>
  <si>
    <t>Independent variable</t>
  </si>
  <si>
    <t>Variable name: C26</t>
  </si>
  <si>
    <t>Initial value: 0</t>
  </si>
  <si>
    <t>Final value: 4</t>
  </si>
  <si>
    <t>Intermediate data points</t>
  </si>
  <si>
    <t>FN=0</t>
  </si>
  <si>
    <t>FN=28.3</t>
  </si>
  <si>
    <t>V1</t>
  </si>
  <si>
    <t>V5</t>
  </si>
  <si>
    <t>T (FN=0)</t>
  </si>
  <si>
    <t>T(FN=28.3)</t>
  </si>
  <si>
    <t>X ((FN=0)</t>
  </si>
  <si>
    <t>X5(FN=28.3)</t>
  </si>
  <si>
    <t>FA0=35</t>
  </si>
  <si>
    <t>FA(0)=35</t>
  </si>
  <si>
    <t>FA0=30</t>
  </si>
  <si>
    <t>FA(0)=30</t>
  </si>
  <si>
    <t>FA0=20</t>
  </si>
  <si>
    <t>FA(0)=20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</si>
</sst>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20">
    <font>
      <sz val="9"/>
      <name val="Arial"/>
      <family val="0"/>
    </font>
    <font>
      <sz val="10"/>
      <name val="Arial"/>
      <family val="0"/>
    </font>
    <font>
      <b/>
      <sz val="14"/>
      <color indexed="17"/>
      <name val="Arial"/>
      <family val="2"/>
    </font>
    <font>
      <sz val="9"/>
      <color indexed="12"/>
      <name val="Arial"/>
      <family val="0"/>
    </font>
    <font>
      <b/>
      <sz val="9"/>
      <color indexed="12"/>
      <name val="Arial"/>
      <family val="2"/>
    </font>
    <font>
      <b/>
      <i/>
      <sz val="9"/>
      <name val="Arial"/>
      <family val="2"/>
    </font>
    <font>
      <b/>
      <sz val="9"/>
      <color indexed="20"/>
      <name val="Arial"/>
      <family val="2"/>
    </font>
    <font>
      <i/>
      <sz val="9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sz val="8"/>
      <name val="Tahoma"/>
      <family val="0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Plots!$C$3</c:f>
              <c:strCache>
                <c:ptCount val="1"/>
                <c:pt idx="0">
                  <c:v>T (FN=0)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Plots!$B$4:$B$103</c:f>
              <c:numCache/>
            </c:numRef>
          </c:xVal>
          <c:yVal>
            <c:numRef>
              <c:f>Plots!$C$4:$C$103</c:f>
              <c:numCache/>
            </c:numRef>
          </c:yVal>
          <c:smooth val="1"/>
        </c:ser>
        <c:ser>
          <c:idx val="1"/>
          <c:order val="1"/>
          <c:tx>
            <c:strRef>
              <c:f>Plots!$F$3</c:f>
              <c:strCache>
                <c:ptCount val="1"/>
                <c:pt idx="0">
                  <c:v>T(FN=28.3)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Plots!$E$4:$E$103</c:f>
              <c:numCache/>
            </c:numRef>
          </c:xVal>
          <c:yVal>
            <c:numRef>
              <c:f>Plots!$F$4:$F$103</c:f>
              <c:numCache/>
            </c:numRef>
          </c:yVal>
          <c:smooth val="1"/>
        </c:ser>
        <c:axId val="9190511"/>
        <c:axId val="15605736"/>
      </c:scatterChart>
      <c:valAx>
        <c:axId val="9190511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 (m^3)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05736"/>
        <c:crosses val="autoZero"/>
        <c:crossBetween val="midCat"/>
        <c:dispUnits/>
      </c:valAx>
      <c:valAx>
        <c:axId val="15605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905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Plots!$D$3</c:f>
              <c:strCache>
                <c:ptCount val="1"/>
                <c:pt idx="0">
                  <c:v>X ((FN=0)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Plots!$B$4:$B$103</c:f>
              <c:numCache/>
            </c:numRef>
          </c:xVal>
          <c:yVal>
            <c:numRef>
              <c:f>Plots!$D$4:$D$103</c:f>
              <c:numCache/>
            </c:numRef>
          </c:yVal>
          <c:smooth val="1"/>
        </c:ser>
        <c:ser>
          <c:idx val="1"/>
          <c:order val="1"/>
          <c:tx>
            <c:strRef>
              <c:f>Plots!$G$3</c:f>
              <c:strCache>
                <c:ptCount val="1"/>
                <c:pt idx="0">
                  <c:v>X5(FN=28.3)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Plots!$E$4:$E$103</c:f>
              <c:numCache/>
            </c:numRef>
          </c:xVal>
          <c:yVal>
            <c:numRef>
              <c:f>Plots!$G$4:$G$103</c:f>
              <c:numCache/>
            </c:numRef>
          </c:yVal>
          <c:smooth val="1"/>
        </c:ser>
        <c:axId val="6233897"/>
        <c:axId val="56105074"/>
      </c:scatterChart>
      <c:valAx>
        <c:axId val="6233897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 (m^3)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05074"/>
        <c:crosses val="autoZero"/>
        <c:crossBetween val="midCat"/>
        <c:dispUnits/>
      </c:valAx>
      <c:valAx>
        <c:axId val="56105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Conversion of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38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2</xdr:row>
      <xdr:rowOff>133350</xdr:rowOff>
    </xdr:from>
    <xdr:to>
      <xdr:col>15</xdr:col>
      <xdr:colOff>457200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5476875" y="438150"/>
        <a:ext cx="41243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28</xdr:row>
      <xdr:rowOff>0</xdr:rowOff>
    </xdr:from>
    <xdr:to>
      <xdr:col>15</xdr:col>
      <xdr:colOff>476250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5486400" y="4276725"/>
        <a:ext cx="413385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C26" sqref="C26"/>
    </sheetView>
  </sheetViews>
  <sheetFormatPr defaultColWidth="9.140625" defaultRowHeight="12"/>
  <cols>
    <col min="1" max="1" width="14.7109375" style="0" customWidth="1"/>
    <col min="2" max="2" width="10.7109375" style="0" customWidth="1"/>
    <col min="3" max="3" width="12.7109375" style="0" customWidth="1"/>
    <col min="4" max="4" width="2.7109375" style="0" customWidth="1"/>
    <col min="5" max="6" width="42.7109375" style="0" customWidth="1"/>
  </cols>
  <sheetData>
    <row r="1" ht="18">
      <c r="A1" s="1" t="s">
        <v>0</v>
      </c>
    </row>
    <row r="2" spans="2:6" ht="12">
      <c r="B2" s="3" t="s">
        <v>1</v>
      </c>
      <c r="C2" s="3" t="s">
        <v>2</v>
      </c>
      <c r="D2" s="3"/>
      <c r="E2" s="4" t="s">
        <v>3</v>
      </c>
      <c r="F2" s="4" t="s">
        <v>4</v>
      </c>
    </row>
    <row r="3" spans="1:6" ht="12">
      <c r="A3" s="2" t="s">
        <v>5</v>
      </c>
      <c r="B3" t="s">
        <v>8</v>
      </c>
      <c r="C3">
        <f>((C5-C18)/C5)</f>
        <v>0</v>
      </c>
      <c r="E3" s="6" t="s">
        <v>9</v>
      </c>
      <c r="F3" s="7" t="s">
        <v>10</v>
      </c>
    </row>
    <row r="4" spans="2:6" ht="12">
      <c r="B4" t="s">
        <v>11</v>
      </c>
      <c r="C4">
        <f>(0-(C12*C8))</f>
        <v>-67.4459446005474</v>
      </c>
      <c r="E4" s="6" t="s">
        <v>12</v>
      </c>
      <c r="F4" s="7" t="s">
        <v>13</v>
      </c>
    </row>
    <row r="5" spans="2:6" ht="12">
      <c r="B5" t="s">
        <v>14</v>
      </c>
      <c r="C5">
        <f>38.3</f>
        <v>38.3</v>
      </c>
      <c r="E5" s="6" t="s">
        <v>15</v>
      </c>
      <c r="F5" s="7" t="s">
        <v>16</v>
      </c>
    </row>
    <row r="6" spans="2:6" ht="12">
      <c r="B6" t="s">
        <v>17</v>
      </c>
      <c r="C6">
        <f>(38.3-C5)</f>
        <v>0</v>
      </c>
      <c r="E6" s="6" t="s">
        <v>18</v>
      </c>
      <c r="F6" s="7" t="s">
        <v>19</v>
      </c>
    </row>
    <row r="7" spans="2:6" ht="12">
      <c r="B7" t="s">
        <v>20</v>
      </c>
      <c r="C7">
        <f>162</f>
        <v>162</v>
      </c>
      <c r="E7" s="6" t="s">
        <v>21</v>
      </c>
      <c r="F7" s="7" t="s">
        <v>22</v>
      </c>
    </row>
    <row r="8" spans="2:6" ht="12">
      <c r="B8" t="s">
        <v>23</v>
      </c>
      <c r="C8">
        <f>(((C9*C7)*1000)/(8.31*C21))</f>
        <v>18.835347669125724</v>
      </c>
      <c r="E8" s="6" t="s">
        <v>24</v>
      </c>
      <c r="F8" s="7" t="s">
        <v>25</v>
      </c>
    </row>
    <row r="9" spans="2:6" ht="12">
      <c r="B9" t="s">
        <v>26</v>
      </c>
      <c r="C9">
        <f>(C18/(((C18+C19)+C20)+C6))</f>
        <v>1</v>
      </c>
      <c r="E9" s="6" t="s">
        <v>27</v>
      </c>
      <c r="F9" s="7" t="s">
        <v>28</v>
      </c>
    </row>
    <row r="10" spans="2:6" ht="12">
      <c r="B10" t="s">
        <v>29</v>
      </c>
      <c r="C10">
        <f>(C19/(((C18+C19)+C20)+C6))</f>
        <v>0</v>
      </c>
      <c r="E10" s="6" t="s">
        <v>30</v>
      </c>
      <c r="F10" s="7" t="s">
        <v>31</v>
      </c>
    </row>
    <row r="11" spans="2:6" ht="12">
      <c r="B11" t="s">
        <v>32</v>
      </c>
      <c r="C11">
        <f>(C20/(((C18+C19)+C20)+C6))</f>
        <v>0</v>
      </c>
      <c r="E11" s="6" t="s">
        <v>33</v>
      </c>
      <c r="F11" s="7" t="s">
        <v>34</v>
      </c>
    </row>
    <row r="12" spans="2:6" ht="12">
      <c r="B12" t="s">
        <v>35</v>
      </c>
      <c r="C12">
        <f>(820000000000000*EXP((-34222/C21)))</f>
        <v>3.58081760875073</v>
      </c>
      <c r="E12" s="6" t="s">
        <v>36</v>
      </c>
      <c r="F12" s="7" t="s">
        <v>37</v>
      </c>
    </row>
    <row r="13" spans="2:6" ht="12">
      <c r="B13" t="s">
        <v>38</v>
      </c>
      <c r="C13">
        <f>(((80770+(6.8*(C21-298)))-(0.00575*((C21^2)-(298^2))))-(0.00000127*((C21^3)-(298^3))))</f>
        <v>78758.21631059</v>
      </c>
      <c r="E13" s="6" t="s">
        <v>39</v>
      </c>
      <c r="F13" s="7" t="s">
        <v>40</v>
      </c>
    </row>
    <row r="14" spans="2:6" ht="12">
      <c r="B14" t="s">
        <v>41</v>
      </c>
      <c r="C14">
        <f>((26.6+(0.183*C21))-(0.00004586*(C21^2)))</f>
        <v>166.8786215</v>
      </c>
      <c r="E14" s="6" t="s">
        <v>42</v>
      </c>
      <c r="F14" s="7" t="s">
        <v>43</v>
      </c>
    </row>
    <row r="15" spans="2:6" ht="12">
      <c r="B15" t="s">
        <v>44</v>
      </c>
      <c r="C15">
        <f>((20.04+(0.0945*C21))-(0.00003095*(C21^2)))</f>
        <v>84.69308625</v>
      </c>
      <c r="E15" s="6" t="s">
        <v>45</v>
      </c>
      <c r="F15" s="7" t="s">
        <v>46</v>
      </c>
    </row>
    <row r="16" spans="2:6" ht="12">
      <c r="B16" t="s">
        <v>47</v>
      </c>
      <c r="C16">
        <f>((13.39+(0.077*C21))-(0.00001871*(C21^2)))</f>
        <v>73.04238025</v>
      </c>
      <c r="E16" s="6" t="s">
        <v>48</v>
      </c>
      <c r="F16" s="7" t="s">
        <v>49</v>
      </c>
    </row>
    <row r="17" spans="2:6" ht="12">
      <c r="B17" t="s">
        <v>50</v>
      </c>
      <c r="C17">
        <f>((6.25+(0.00878*C21))-(0.000000021*(C21^2)))</f>
        <v>15.314804274999998</v>
      </c>
      <c r="E17" s="6" t="s">
        <v>51</v>
      </c>
      <c r="F17" s="7" t="s">
        <v>52</v>
      </c>
    </row>
    <row r="18" spans="1:6" ht="12">
      <c r="A18" s="2" t="s">
        <v>6</v>
      </c>
      <c r="B18" t="s">
        <v>53</v>
      </c>
      <c r="C18" s="8">
        <v>38.3</v>
      </c>
      <c r="E18" s="6" t="s">
        <v>54</v>
      </c>
      <c r="F18" s="7" t="s">
        <v>55</v>
      </c>
    </row>
    <row r="19" spans="2:6" ht="12">
      <c r="B19" t="s">
        <v>56</v>
      </c>
      <c r="C19" s="8">
        <v>0</v>
      </c>
      <c r="E19" s="6" t="s">
        <v>57</v>
      </c>
      <c r="F19" s="7" t="s">
        <v>58</v>
      </c>
    </row>
    <row r="20" spans="2:6" ht="12">
      <c r="B20" t="s">
        <v>59</v>
      </c>
      <c r="C20" s="8">
        <v>0</v>
      </c>
      <c r="E20" s="6" t="s">
        <v>60</v>
      </c>
      <c r="F20" s="7" t="s">
        <v>61</v>
      </c>
    </row>
    <row r="21" spans="2:6" ht="12">
      <c r="B21" t="s">
        <v>62</v>
      </c>
      <c r="C21" s="8">
        <v>1035</v>
      </c>
      <c r="E21" s="6" t="s">
        <v>63</v>
      </c>
      <c r="F21" s="7" t="s">
        <v>64</v>
      </c>
    </row>
    <row r="22" spans="1:6" ht="12">
      <c r="A22" s="2" t="s">
        <v>7</v>
      </c>
      <c r="B22" t="s">
        <v>65</v>
      </c>
      <c r="C22" s="9">
        <f>C4</f>
        <v>-67.4459446005474</v>
      </c>
      <c r="E22" s="6" t="s">
        <v>66</v>
      </c>
      <c r="F22" s="6"/>
    </row>
    <row r="23" spans="2:6" ht="12">
      <c r="B23" t="s">
        <v>67</v>
      </c>
      <c r="C23" s="9">
        <f>(0-C4)</f>
        <v>67.4459446005474</v>
      </c>
      <c r="E23" s="6" t="s">
        <v>68</v>
      </c>
      <c r="F23" s="6"/>
    </row>
    <row r="24" spans="2:6" ht="12">
      <c r="B24" t="s">
        <v>69</v>
      </c>
      <c r="C24" s="9">
        <f>(0-C4)</f>
        <v>67.4459446005474</v>
      </c>
      <c r="E24" s="6" t="s">
        <v>70</v>
      </c>
      <c r="F24" s="6"/>
    </row>
    <row r="25" spans="2:6" ht="12">
      <c r="B25" t="s">
        <v>71</v>
      </c>
      <c r="C25" s="9">
        <f>(((0-C13)*(0-C4))/((((C18*C14)+(C19*C15))+(C20*C16))+(C6*C17)))</f>
        <v>-831.0979971582501</v>
      </c>
      <c r="E25" s="6" t="s">
        <v>72</v>
      </c>
      <c r="F25" s="6"/>
    </row>
    <row r="26" spans="1:6" ht="12">
      <c r="A26" s="10" t="s">
        <v>73</v>
      </c>
      <c r="B26" t="s">
        <v>74</v>
      </c>
      <c r="C26" s="5">
        <v>0</v>
      </c>
      <c r="E26" s="6" t="s">
        <v>75</v>
      </c>
      <c r="F26" s="6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12">
      <selection activeCell="F29" sqref="F29:F128"/>
    </sheetView>
  </sheetViews>
  <sheetFormatPr defaultColWidth="9.140625" defaultRowHeight="12"/>
  <sheetData>
    <row r="1" ht="18">
      <c r="A1" s="1" t="s">
        <v>78</v>
      </c>
    </row>
    <row r="2" ht="12">
      <c r="A2" s="10" t="s">
        <v>79</v>
      </c>
    </row>
    <row r="4" ht="12.75">
      <c r="A4" s="11" t="s">
        <v>80</v>
      </c>
    </row>
    <row r="5" spans="2:6" ht="12.75">
      <c r="B5" s="12" t="s">
        <v>1</v>
      </c>
      <c r="C5" s="12" t="s">
        <v>81</v>
      </c>
      <c r="D5" s="12" t="s">
        <v>82</v>
      </c>
      <c r="E5" s="12" t="s">
        <v>83</v>
      </c>
      <c r="F5" s="12" t="s">
        <v>84</v>
      </c>
    </row>
    <row r="6" spans="1:6" ht="12">
      <c r="A6">
        <v>1</v>
      </c>
      <c r="B6" t="s">
        <v>85</v>
      </c>
      <c r="C6">
        <v>0</v>
      </c>
      <c r="D6">
        <v>0</v>
      </c>
      <c r="E6">
        <v>4</v>
      </c>
      <c r="F6">
        <v>4</v>
      </c>
    </row>
    <row r="7" spans="1:6" ht="12">
      <c r="A7">
        <v>2</v>
      </c>
      <c r="B7" t="s">
        <v>86</v>
      </c>
      <c r="C7">
        <v>38.3</v>
      </c>
      <c r="D7">
        <v>28.446473</v>
      </c>
      <c r="E7">
        <v>38.3</v>
      </c>
      <c r="F7">
        <v>28.446473</v>
      </c>
    </row>
    <row r="8" spans="1:6" ht="12">
      <c r="A8">
        <v>3</v>
      </c>
      <c r="B8" t="s">
        <v>87</v>
      </c>
      <c r="C8">
        <v>0</v>
      </c>
      <c r="D8">
        <v>0</v>
      </c>
      <c r="E8">
        <v>9.8535275</v>
      </c>
      <c r="F8">
        <v>9.8535275</v>
      </c>
    </row>
    <row r="9" spans="1:6" ht="12">
      <c r="A9">
        <v>4</v>
      </c>
      <c r="B9" t="s">
        <v>88</v>
      </c>
      <c r="C9">
        <v>0</v>
      </c>
      <c r="D9">
        <v>0</v>
      </c>
      <c r="E9">
        <v>9.8535275</v>
      </c>
      <c r="F9">
        <v>9.8535275</v>
      </c>
    </row>
    <row r="10" spans="1:6" ht="12">
      <c r="A10">
        <v>5</v>
      </c>
      <c r="B10" t="s">
        <v>89</v>
      </c>
      <c r="C10">
        <v>1035</v>
      </c>
      <c r="D10">
        <v>907.54215</v>
      </c>
      <c r="E10">
        <v>1035</v>
      </c>
      <c r="F10">
        <v>907.54215</v>
      </c>
    </row>
    <row r="11" spans="1:6" ht="12">
      <c r="A11">
        <v>6</v>
      </c>
      <c r="B11" t="s">
        <v>90</v>
      </c>
      <c r="C11">
        <v>0</v>
      </c>
      <c r="D11">
        <v>0</v>
      </c>
      <c r="E11">
        <v>0.25727226</v>
      </c>
      <c r="F11">
        <v>0.25727226</v>
      </c>
    </row>
    <row r="13" ht="12.75">
      <c r="A13" s="11" t="s">
        <v>91</v>
      </c>
    </row>
    <row r="14" ht="12">
      <c r="A14" t="s">
        <v>92</v>
      </c>
    </row>
    <row r="15" ht="12">
      <c r="A15" t="s">
        <v>93</v>
      </c>
    </row>
    <row r="16" ht="12">
      <c r="A16" t="s">
        <v>94</v>
      </c>
    </row>
    <row r="17" ht="12">
      <c r="A17" t="s">
        <v>95</v>
      </c>
    </row>
    <row r="19" ht="12.75">
      <c r="A19" s="11" t="s">
        <v>96</v>
      </c>
    </row>
    <row r="20" ht="12">
      <c r="A20" t="s">
        <v>97</v>
      </c>
    </row>
    <row r="22" ht="12.75">
      <c r="A22" s="11" t="s">
        <v>98</v>
      </c>
    </row>
    <row r="23" ht="12">
      <c r="A23" t="s">
        <v>99</v>
      </c>
    </row>
    <row r="24" ht="12">
      <c r="A24" t="s">
        <v>100</v>
      </c>
    </row>
    <row r="25" ht="12">
      <c r="A25" t="s">
        <v>101</v>
      </c>
    </row>
    <row r="27" ht="12.75">
      <c r="A27" s="11" t="s">
        <v>102</v>
      </c>
    </row>
    <row r="28" spans="2:7" ht="12.75">
      <c r="B28" s="12" t="s">
        <v>85</v>
      </c>
      <c r="C28" s="12" t="s">
        <v>86</v>
      </c>
      <c r="D28" s="12" t="s">
        <v>87</v>
      </c>
      <c r="E28" s="12" t="s">
        <v>88</v>
      </c>
      <c r="F28" s="12" t="s">
        <v>89</v>
      </c>
      <c r="G28" s="12" t="s">
        <v>90</v>
      </c>
    </row>
    <row r="29" spans="1:7" ht="12">
      <c r="A29">
        <v>1</v>
      </c>
      <c r="B29">
        <v>0</v>
      </c>
      <c r="C29">
        <v>38.3</v>
      </c>
      <c r="D29">
        <v>0</v>
      </c>
      <c r="E29">
        <v>0</v>
      </c>
      <c r="F29">
        <v>1035</v>
      </c>
      <c r="G29">
        <v>0</v>
      </c>
    </row>
    <row r="30" spans="1:7" ht="12">
      <c r="A30">
        <v>2</v>
      </c>
      <c r="B30">
        <v>0.09231121198401616</v>
      </c>
      <c r="C30">
        <v>35.32821927073558</v>
      </c>
      <c r="D30">
        <v>2.9717807292644145</v>
      </c>
      <c r="E30">
        <v>2.9717807292644145</v>
      </c>
      <c r="F30">
        <v>997.8596970045346</v>
      </c>
      <c r="G30">
        <v>0.07436327726627531</v>
      </c>
    </row>
    <row r="31" spans="1:7" ht="12">
      <c r="A31">
        <v>3</v>
      </c>
      <c r="B31">
        <v>0.1257687699239721</v>
      </c>
      <c r="C31">
        <v>34.81223644652691</v>
      </c>
      <c r="D31">
        <v>3.4877635534730786</v>
      </c>
      <c r="E31">
        <v>3.4877635534730786</v>
      </c>
      <c r="F31">
        <v>991.3022964937337</v>
      </c>
      <c r="G31">
        <v>0.0877802621602808</v>
      </c>
    </row>
    <row r="32" spans="1:7" ht="12">
      <c r="A32">
        <v>4</v>
      </c>
      <c r="B32">
        <v>0.16941144128503471</v>
      </c>
      <c r="C32">
        <v>34.288826596455536</v>
      </c>
      <c r="D32">
        <v>4.011173403544456</v>
      </c>
      <c r="E32">
        <v>4.011173403544456</v>
      </c>
      <c r="F32">
        <v>984.6166225723443</v>
      </c>
      <c r="G32">
        <v>0.10140541059571224</v>
      </c>
    </row>
    <row r="33" spans="1:7" ht="12">
      <c r="A33">
        <v>5</v>
      </c>
      <c r="B33">
        <v>0.22654712893627807</v>
      </c>
      <c r="C33">
        <v>33.75993151562393</v>
      </c>
      <c r="D33">
        <v>4.540068484376062</v>
      </c>
      <c r="E33">
        <v>4.540068484376062</v>
      </c>
      <c r="F33">
        <v>977.8257985502216</v>
      </c>
      <c r="G33">
        <v>0.1151852577345809</v>
      </c>
    </row>
    <row r="34" spans="1:7" ht="12">
      <c r="A34">
        <v>6</v>
      </c>
      <c r="B34">
        <v>0.25854712893627807</v>
      </c>
      <c r="C34">
        <v>33.51516355245362</v>
      </c>
      <c r="D34">
        <v>4.784836447546374</v>
      </c>
      <c r="E34">
        <v>4.784836447546374</v>
      </c>
      <c r="F34">
        <v>974.671006995048</v>
      </c>
      <c r="G34">
        <v>0.1218263908736428</v>
      </c>
    </row>
    <row r="35" spans="1:7" ht="12">
      <c r="A35">
        <v>7</v>
      </c>
      <c r="B35">
        <v>0.2905471289362781</v>
      </c>
      <c r="C35">
        <v>33.297329133579765</v>
      </c>
      <c r="D35">
        <v>5.002670866420228</v>
      </c>
      <c r="E35">
        <v>5.002670866420228</v>
      </c>
      <c r="F35">
        <v>971.8568926883163</v>
      </c>
      <c r="G35">
        <v>0.12784780287300723</v>
      </c>
    </row>
    <row r="36" spans="1:7" ht="12">
      <c r="A36">
        <v>8</v>
      </c>
      <c r="B36">
        <v>0.3225471289362781</v>
      </c>
      <c r="C36">
        <v>33.10122852839361</v>
      </c>
      <c r="D36">
        <v>5.198771471606381</v>
      </c>
      <c r="E36">
        <v>5.198771471606381</v>
      </c>
      <c r="F36">
        <v>969.3183124661664</v>
      </c>
      <c r="G36">
        <v>0.13323854616425682</v>
      </c>
    </row>
    <row r="37" spans="1:7" ht="12">
      <c r="A37">
        <v>9</v>
      </c>
      <c r="B37">
        <v>0.3865471289362782</v>
      </c>
      <c r="C37">
        <v>32.759804711658724</v>
      </c>
      <c r="D37">
        <v>5.5401952883412635</v>
      </c>
      <c r="E37">
        <v>5.5401952883412635</v>
      </c>
      <c r="F37">
        <v>964.8865704912466</v>
      </c>
      <c r="G37">
        <v>0.1425646412277827</v>
      </c>
    </row>
    <row r="38" spans="1:7" ht="12">
      <c r="A38">
        <v>10</v>
      </c>
      <c r="B38">
        <v>0.4185471289362782</v>
      </c>
      <c r="C38">
        <v>32.6093100466857</v>
      </c>
      <c r="D38">
        <v>5.690689953314289</v>
      </c>
      <c r="E38">
        <v>5.690689953314289</v>
      </c>
      <c r="F38">
        <v>962.9282921132544</v>
      </c>
      <c r="G38">
        <v>0.14665404719177164</v>
      </c>
    </row>
    <row r="39" spans="1:7" ht="12">
      <c r="A39">
        <v>11</v>
      </c>
      <c r="B39">
        <v>0.45054712893627824</v>
      </c>
      <c r="C39">
        <v>32.46975139031381</v>
      </c>
      <c r="D39">
        <v>5.830248609686179</v>
      </c>
      <c r="E39">
        <v>5.830248609686179</v>
      </c>
      <c r="F39">
        <v>961.109661225181</v>
      </c>
      <c r="G39">
        <v>0.15043576034528233</v>
      </c>
    </row>
    <row r="40" spans="1:7" ht="12">
      <c r="A40">
        <v>12</v>
      </c>
      <c r="B40">
        <v>0.48254712893627827</v>
      </c>
      <c r="C40">
        <v>32.33968918456802</v>
      </c>
      <c r="D40">
        <v>5.960310815431965</v>
      </c>
      <c r="E40">
        <v>5.960310815431965</v>
      </c>
      <c r="F40">
        <v>959.4124736732115</v>
      </c>
      <c r="G40">
        <v>0.15395163414652135</v>
      </c>
    </row>
    <row r="41" spans="1:7" ht="12">
      <c r="A41">
        <v>13</v>
      </c>
      <c r="B41">
        <v>0.5465471289362783</v>
      </c>
      <c r="C41">
        <v>32.10355642570443</v>
      </c>
      <c r="D41">
        <v>6.196443574295553</v>
      </c>
      <c r="E41">
        <v>6.196443574295553</v>
      </c>
      <c r="F41">
        <v>956.3254526844656</v>
      </c>
      <c r="G41">
        <v>0.1603155264542146</v>
      </c>
    </row>
    <row r="42" spans="1:7" ht="12">
      <c r="A42">
        <v>14</v>
      </c>
      <c r="B42">
        <v>0.5785471289362784</v>
      </c>
      <c r="C42">
        <v>31.995701679226737</v>
      </c>
      <c r="D42">
        <v>6.304298320773248</v>
      </c>
      <c r="E42">
        <v>6.304298320773248</v>
      </c>
      <c r="F42">
        <v>954.9129802067374</v>
      </c>
      <c r="G42">
        <v>0.16321460251334002</v>
      </c>
    </row>
    <row r="43" spans="1:7" ht="12">
      <c r="A43">
        <v>15</v>
      </c>
      <c r="B43">
        <v>0.6105471289362784</v>
      </c>
      <c r="C43">
        <v>31.893697876378248</v>
      </c>
      <c r="D43">
        <v>6.406302123621738</v>
      </c>
      <c r="E43">
        <v>6.406302123621738</v>
      </c>
      <c r="F43">
        <v>953.5757068184297</v>
      </c>
      <c r="G43">
        <v>0.16595230198519406</v>
      </c>
    </row>
    <row r="44" spans="1:7" ht="12">
      <c r="A44">
        <v>16</v>
      </c>
      <c r="B44">
        <v>0.6425471289362784</v>
      </c>
      <c r="C44">
        <v>31.79696062971751</v>
      </c>
      <c r="D44">
        <v>6.503039370282476</v>
      </c>
      <c r="E44">
        <v>6.503039370282476</v>
      </c>
      <c r="F44">
        <v>952.306194888471</v>
      </c>
      <c r="G44">
        <v>0.168545144502616</v>
      </c>
    </row>
    <row r="45" spans="1:7" ht="12">
      <c r="A45">
        <v>17</v>
      </c>
      <c r="B45">
        <v>0.7065471289362785</v>
      </c>
      <c r="C45">
        <v>31.617346345476378</v>
      </c>
      <c r="D45">
        <v>6.682653654523609</v>
      </c>
      <c r="E45">
        <v>6.682653654523609</v>
      </c>
      <c r="F45">
        <v>949.9457391897288</v>
      </c>
      <c r="G45">
        <v>0.1733508252790182</v>
      </c>
    </row>
    <row r="46" spans="1:7" ht="12">
      <c r="A46">
        <v>18</v>
      </c>
      <c r="B46">
        <v>0.7385471289362785</v>
      </c>
      <c r="C46">
        <v>31.533657418404538</v>
      </c>
      <c r="D46">
        <v>6.766342581595451</v>
      </c>
      <c r="E46">
        <v>6.766342581595451</v>
      </c>
      <c r="F46">
        <v>948.84443587882</v>
      </c>
      <c r="G46">
        <v>0.1755864087087847</v>
      </c>
    </row>
    <row r="47" spans="1:7" ht="12">
      <c r="A47">
        <v>19</v>
      </c>
      <c r="B47">
        <v>0.7705471289362785</v>
      </c>
      <c r="C47">
        <v>31.453590396611983</v>
      </c>
      <c r="D47">
        <v>6.846409603388006</v>
      </c>
      <c r="E47">
        <v>6.846409603388006</v>
      </c>
      <c r="F47">
        <v>947.7899119386367</v>
      </c>
      <c r="G47">
        <v>0.17772323826444206</v>
      </c>
    </row>
    <row r="48" spans="1:7" ht="12">
      <c r="A48">
        <v>20</v>
      </c>
      <c r="B48">
        <v>0.8025471289362786</v>
      </c>
      <c r="C48">
        <v>31.376853823769462</v>
      </c>
      <c r="D48">
        <v>6.923146176230524</v>
      </c>
      <c r="E48">
        <v>6.923146176230524</v>
      </c>
      <c r="F48">
        <v>946.7784397192681</v>
      </c>
      <c r="G48">
        <v>0.1797694189294599</v>
      </c>
    </row>
    <row r="49" spans="1:7" ht="12">
      <c r="A49">
        <v>21</v>
      </c>
      <c r="B49">
        <v>0.8665471289362786</v>
      </c>
      <c r="C49">
        <v>31.232368681698397</v>
      </c>
      <c r="D49">
        <v>7.067631318301589</v>
      </c>
      <c r="E49">
        <v>7.067631318301589</v>
      </c>
      <c r="F49">
        <v>944.8718045735479</v>
      </c>
      <c r="G49">
        <v>0.1836176509284968</v>
      </c>
    </row>
    <row r="50" spans="1:7" ht="12">
      <c r="A50">
        <v>22</v>
      </c>
      <c r="B50">
        <v>0.8985471289362786</v>
      </c>
      <c r="C50">
        <v>31.164185806111547</v>
      </c>
      <c r="D50">
        <v>7.1358141938884385</v>
      </c>
      <c r="E50">
        <v>7.1358141938884385</v>
      </c>
      <c r="F50">
        <v>943.9710756068571</v>
      </c>
      <c r="G50">
        <v>0.18543170976584775</v>
      </c>
    </row>
    <row r="51" spans="1:7" ht="12">
      <c r="A51">
        <v>23</v>
      </c>
      <c r="B51">
        <v>0.9305471289362787</v>
      </c>
      <c r="C51">
        <v>31.098457362914953</v>
      </c>
      <c r="D51">
        <v>7.201542637085031</v>
      </c>
      <c r="E51">
        <v>7.201542637085031</v>
      </c>
      <c r="F51">
        <v>943.1021725620908</v>
      </c>
      <c r="G51">
        <v>0.1871793472923653</v>
      </c>
    </row>
    <row r="52" spans="1:7" ht="12">
      <c r="A52">
        <v>24</v>
      </c>
      <c r="B52">
        <v>0.9625471289362787</v>
      </c>
      <c r="C52">
        <v>31.03501797708831</v>
      </c>
      <c r="D52">
        <v>7.264982022911675</v>
      </c>
      <c r="E52">
        <v>7.264982022911675</v>
      </c>
      <c r="F52">
        <v>942.2629719582617</v>
      </c>
      <c r="G52">
        <v>0.1888651130995412</v>
      </c>
    </row>
    <row r="53" spans="1:7" ht="12">
      <c r="A53">
        <v>25</v>
      </c>
      <c r="B53">
        <v>1.0265471289362786</v>
      </c>
      <c r="C53">
        <v>30.914422902852994</v>
      </c>
      <c r="D53">
        <v>7.38557709714699</v>
      </c>
      <c r="E53">
        <v>7.38557709714699</v>
      </c>
      <c r="F53">
        <v>940.6661795435366</v>
      </c>
      <c r="G53">
        <v>0.19206704771459193</v>
      </c>
    </row>
    <row r="54" spans="1:7" ht="12">
      <c r="A54">
        <v>26</v>
      </c>
      <c r="B54">
        <v>1.0585471289362787</v>
      </c>
      <c r="C54">
        <v>30.857008818382447</v>
      </c>
      <c r="D54">
        <v>7.442991181617535</v>
      </c>
      <c r="E54">
        <v>7.442991181617535</v>
      </c>
      <c r="F54">
        <v>939.9052641662694</v>
      </c>
      <c r="G54">
        <v>0.19359029638230857</v>
      </c>
    </row>
    <row r="55" spans="1:7" ht="12">
      <c r="A55">
        <v>27</v>
      </c>
      <c r="B55">
        <v>1.0905471289362787</v>
      </c>
      <c r="C55">
        <v>30.801363863992684</v>
      </c>
      <c r="D55">
        <v>7.498636136007299</v>
      </c>
      <c r="E55">
        <v>7.498636136007299</v>
      </c>
      <c r="F55">
        <v>939.1673642642434</v>
      </c>
      <c r="G55">
        <v>0.19506592171625375</v>
      </c>
    </row>
    <row r="56" spans="1:7" ht="12">
      <c r="A56">
        <v>28</v>
      </c>
      <c r="B56">
        <v>1.1225471289362787</v>
      </c>
      <c r="C56">
        <v>30.74738551890944</v>
      </c>
      <c r="D56">
        <v>7.5526144810905445</v>
      </c>
      <c r="E56">
        <v>7.5526144810905445</v>
      </c>
      <c r="F56">
        <v>938.4511590654433</v>
      </c>
      <c r="G56">
        <v>0.19649672273436156</v>
      </c>
    </row>
    <row r="57" spans="1:7" ht="12">
      <c r="A57">
        <v>29</v>
      </c>
      <c r="B57">
        <v>1.1865471289362788</v>
      </c>
      <c r="C57">
        <v>30.64406050100094</v>
      </c>
      <c r="D57">
        <v>7.655939498999044</v>
      </c>
      <c r="E57">
        <v>7.655939498999044</v>
      </c>
      <c r="F57">
        <v>937.0790863335568</v>
      </c>
      <c r="G57">
        <v>0.19923388768520156</v>
      </c>
    </row>
    <row r="58" spans="1:7" ht="12">
      <c r="A58">
        <v>30</v>
      </c>
      <c r="B58">
        <v>1.2185471289362788</v>
      </c>
      <c r="C58">
        <v>30.594548061307982</v>
      </c>
      <c r="D58">
        <v>7.7054519386920015</v>
      </c>
      <c r="E58">
        <v>7.7054519386920015</v>
      </c>
      <c r="F58">
        <v>936.4210801136416</v>
      </c>
      <c r="G58">
        <v>0.20054476381934977</v>
      </c>
    </row>
    <row r="59" spans="1:7" ht="12">
      <c r="A59">
        <v>31</v>
      </c>
      <c r="B59">
        <v>1.2505471289362788</v>
      </c>
      <c r="C59">
        <v>30.54636919262565</v>
      </c>
      <c r="D59">
        <v>7.753630807374333</v>
      </c>
      <c r="E59">
        <v>7.753630807374333</v>
      </c>
      <c r="F59">
        <v>935.7804720471763</v>
      </c>
      <c r="G59">
        <v>0.20181988212853105</v>
      </c>
    </row>
    <row r="60" spans="1:7" ht="12">
      <c r="A60">
        <v>32</v>
      </c>
      <c r="B60">
        <v>1.2825471289362789</v>
      </c>
      <c r="C60">
        <v>30.49945610140075</v>
      </c>
      <c r="D60">
        <v>7.800543898599236</v>
      </c>
      <c r="E60">
        <v>7.800543898599236</v>
      </c>
      <c r="F60">
        <v>935.1563862638722</v>
      </c>
      <c r="G60">
        <v>0.20306108303163095</v>
      </c>
    </row>
    <row r="61" spans="1:7" ht="12">
      <c r="A61">
        <v>33</v>
      </c>
      <c r="B61">
        <v>1.346547128936279</v>
      </c>
      <c r="C61">
        <v>30.409180543623485</v>
      </c>
      <c r="D61">
        <v>7.8908194563765015</v>
      </c>
      <c r="E61">
        <v>7.8908194563765015</v>
      </c>
      <c r="F61">
        <v>933.9545921100314</v>
      </c>
      <c r="G61">
        <v>0.20544842217178008</v>
      </c>
    </row>
    <row r="62" spans="1:7" ht="12">
      <c r="A62">
        <v>34</v>
      </c>
      <c r="B62">
        <v>1.378547128936279</v>
      </c>
      <c r="C62">
        <v>30.36570558600666</v>
      </c>
      <c r="D62">
        <v>7.934294413993328</v>
      </c>
      <c r="E62">
        <v>7.934294413993328</v>
      </c>
      <c r="F62">
        <v>933.375428539006</v>
      </c>
      <c r="G62">
        <v>0.2065976072101821</v>
      </c>
    </row>
    <row r="63" spans="1:7" ht="12">
      <c r="A63">
        <v>35</v>
      </c>
      <c r="B63">
        <v>1.410547128936279</v>
      </c>
      <c r="C63">
        <v>30.323270631153193</v>
      </c>
      <c r="D63">
        <v>7.976729368846794</v>
      </c>
      <c r="E63">
        <v>7.976729368846794</v>
      </c>
      <c r="F63">
        <v>932.8098667210065</v>
      </c>
      <c r="G63">
        <v>0.20771899043314984</v>
      </c>
    </row>
    <row r="64" spans="1:7" ht="12">
      <c r="A64">
        <v>36</v>
      </c>
      <c r="B64">
        <v>1.442547128936279</v>
      </c>
      <c r="C64">
        <v>30.281828590057998</v>
      </c>
      <c r="D64">
        <v>8.018171409941989</v>
      </c>
      <c r="E64">
        <v>8.018171409941989</v>
      </c>
      <c r="F64">
        <v>932.2572967633971</v>
      </c>
      <c r="G64">
        <v>0.20881384457914218</v>
      </c>
    </row>
    <row r="65" spans="1:7" ht="12">
      <c r="A65">
        <v>37</v>
      </c>
      <c r="B65">
        <v>1.506547128936279</v>
      </c>
      <c r="C65">
        <v>30.201750100102135</v>
      </c>
      <c r="D65">
        <v>8.09824989989785</v>
      </c>
      <c r="E65">
        <v>8.09824989989785</v>
      </c>
      <c r="F65">
        <v>931.1888885370702</v>
      </c>
      <c r="G65">
        <v>0.21092864119633692</v>
      </c>
    </row>
    <row r="66" spans="1:7" ht="12">
      <c r="A66">
        <v>38</v>
      </c>
      <c r="B66">
        <v>1.538547128936279</v>
      </c>
      <c r="C66">
        <v>30.163033916037786</v>
      </c>
      <c r="D66">
        <v>8.1369660839622</v>
      </c>
      <c r="E66">
        <v>8.1369660839622</v>
      </c>
      <c r="F66">
        <v>930.6720163766998</v>
      </c>
      <c r="G66">
        <v>0.2119507348387769</v>
      </c>
    </row>
    <row r="67" spans="1:7" ht="12">
      <c r="A67">
        <v>39</v>
      </c>
      <c r="B67">
        <v>1.5705471289362791</v>
      </c>
      <c r="C67">
        <v>30.125150726589357</v>
      </c>
      <c r="D67">
        <v>8.17484927341063</v>
      </c>
      <c r="E67">
        <v>8.17484927341063</v>
      </c>
      <c r="F67">
        <v>930.1660625446306</v>
      </c>
      <c r="G67">
        <v>0.21295061411516247</v>
      </c>
    </row>
    <row r="68" spans="1:7" ht="12">
      <c r="A68">
        <v>40</v>
      </c>
      <c r="B68">
        <v>1.6025471289362792</v>
      </c>
      <c r="C68">
        <v>30.088066533117356</v>
      </c>
      <c r="D68">
        <v>8.21193346688263</v>
      </c>
      <c r="E68">
        <v>8.21193346688263</v>
      </c>
      <c r="F68">
        <v>929.6705857162293</v>
      </c>
      <c r="G68">
        <v>0.21392919473923075</v>
      </c>
    </row>
    <row r="69" spans="1:7" ht="12">
      <c r="A69">
        <v>41</v>
      </c>
      <c r="B69">
        <v>1.6665471289362792</v>
      </c>
      <c r="C69">
        <v>30.016169074264397</v>
      </c>
      <c r="D69">
        <v>8.28383092573559</v>
      </c>
      <c r="E69">
        <v>8.28383092573559</v>
      </c>
      <c r="F69">
        <v>928.7094258921371</v>
      </c>
      <c r="G69">
        <v>0.21582585273004076</v>
      </c>
    </row>
    <row r="70" spans="1:7" ht="12">
      <c r="A70">
        <v>42</v>
      </c>
      <c r="B70">
        <v>1.6985471289362792</v>
      </c>
      <c r="C70">
        <v>29.981297293657782</v>
      </c>
      <c r="D70">
        <v>8.318702706342204</v>
      </c>
      <c r="E70">
        <v>8.318702706342204</v>
      </c>
      <c r="F70">
        <v>928.2429825585442</v>
      </c>
      <c r="G70">
        <v>0.2167455037945055</v>
      </c>
    </row>
    <row r="71" spans="1:7" ht="12">
      <c r="A71">
        <v>43</v>
      </c>
      <c r="B71">
        <v>1.7305471289362793</v>
      </c>
      <c r="C71">
        <v>29.947107209472044</v>
      </c>
      <c r="D71">
        <v>8.352892790527942</v>
      </c>
      <c r="E71">
        <v>8.352892790527942</v>
      </c>
      <c r="F71">
        <v>927.7854920978508</v>
      </c>
      <c r="G71">
        <v>0.21764701098062691</v>
      </c>
    </row>
    <row r="72" spans="1:7" ht="12">
      <c r="A72">
        <v>44</v>
      </c>
      <c r="B72">
        <v>1.7625471289362793</v>
      </c>
      <c r="C72">
        <v>29.9135734947539</v>
      </c>
      <c r="D72">
        <v>8.386426505246085</v>
      </c>
      <c r="E72">
        <v>8.386426505246085</v>
      </c>
      <c r="F72">
        <v>927.3366250929837</v>
      </c>
      <c r="G72">
        <v>0.21853105449336446</v>
      </c>
    </row>
    <row r="73" spans="1:7" ht="12">
      <c r="A73">
        <v>45</v>
      </c>
      <c r="B73">
        <v>1.8265471289362794</v>
      </c>
      <c r="C73">
        <v>29.848380623599603</v>
      </c>
      <c r="D73">
        <v>8.451619376400384</v>
      </c>
      <c r="E73">
        <v>8.451619376400384</v>
      </c>
      <c r="F73">
        <v>926.4635311052836</v>
      </c>
      <c r="G73">
        <v>0.2202492882343527</v>
      </c>
    </row>
    <row r="74" spans="1:7" ht="12">
      <c r="A74">
        <v>46</v>
      </c>
      <c r="B74">
        <v>1.8585471289362794</v>
      </c>
      <c r="C74">
        <v>29.816677289311595</v>
      </c>
      <c r="D74">
        <v>8.483322710688391</v>
      </c>
      <c r="E74">
        <v>8.483322710688391</v>
      </c>
      <c r="F74">
        <v>926.0387289897982</v>
      </c>
      <c r="G74">
        <v>0.22108466348447103</v>
      </c>
    </row>
    <row r="75" spans="1:7" ht="12">
      <c r="A75">
        <v>47</v>
      </c>
      <c r="B75">
        <v>1.8905471289362794</v>
      </c>
      <c r="C75">
        <v>29.785541799653288</v>
      </c>
      <c r="D75">
        <v>8.514458200346697</v>
      </c>
      <c r="E75">
        <v>8.514458200346697</v>
      </c>
      <c r="F75">
        <v>925.6213978891208</v>
      </c>
      <c r="G75">
        <v>0.2219049497224426</v>
      </c>
    </row>
    <row r="76" spans="1:7" ht="12">
      <c r="A76">
        <v>48</v>
      </c>
      <c r="B76">
        <v>1.9225471289362794</v>
      </c>
      <c r="C76">
        <v>29.754954794726004</v>
      </c>
      <c r="D76">
        <v>8.545045205273981</v>
      </c>
      <c r="E76">
        <v>8.545045205273981</v>
      </c>
      <c r="F76">
        <v>925.2112855401391</v>
      </c>
      <c r="G76">
        <v>0.22271066566207215</v>
      </c>
    </row>
    <row r="77" spans="1:7" ht="12">
      <c r="A77">
        <v>49</v>
      </c>
      <c r="B77">
        <v>1.9865471289362795</v>
      </c>
      <c r="C77">
        <v>29.69535355206951</v>
      </c>
      <c r="D77">
        <v>8.604646447930476</v>
      </c>
      <c r="E77">
        <v>8.604646447930476</v>
      </c>
      <c r="F77">
        <v>924.4117695695551</v>
      </c>
      <c r="G77">
        <v>0.2242803331366867</v>
      </c>
    </row>
    <row r="78" spans="1:7" ht="12">
      <c r="A78">
        <v>50</v>
      </c>
      <c r="B78">
        <v>2.0185471289362793</v>
      </c>
      <c r="C78">
        <v>29.666305164641212</v>
      </c>
      <c r="D78">
        <v>8.63369483535877</v>
      </c>
      <c r="E78">
        <v>8.63369483535877</v>
      </c>
      <c r="F78">
        <v>924.0219205955602</v>
      </c>
      <c r="G78">
        <v>0.22504519870282175</v>
      </c>
    </row>
    <row r="79" spans="1:7" ht="12">
      <c r="A79">
        <v>51</v>
      </c>
      <c r="B79">
        <v>2.0505471289362793</v>
      </c>
      <c r="C79">
        <v>29.637736852013113</v>
      </c>
      <c r="D79">
        <v>8.662263147986868</v>
      </c>
      <c r="E79">
        <v>8.662263147986868</v>
      </c>
      <c r="F79">
        <v>923.6383982440699</v>
      </c>
      <c r="G79">
        <v>0.22579732503966154</v>
      </c>
    </row>
    <row r="80" spans="1:7" ht="12">
      <c r="A80">
        <v>52</v>
      </c>
      <c r="B80">
        <v>2.0825471289362794</v>
      </c>
      <c r="C80">
        <v>29.60963349190445</v>
      </c>
      <c r="D80">
        <v>8.690366508095531</v>
      </c>
      <c r="E80">
        <v>8.690366508095531</v>
      </c>
      <c r="F80">
        <v>923.2610051413009</v>
      </c>
      <c r="G80">
        <v>0.22653711650918779</v>
      </c>
    </row>
    <row r="81" spans="1:7" ht="12">
      <c r="A81">
        <v>53</v>
      </c>
      <c r="B81">
        <v>2.1465471289362794</v>
      </c>
      <c r="C81">
        <v>29.554764577620855</v>
      </c>
      <c r="D81">
        <v>8.745235422379126</v>
      </c>
      <c r="E81">
        <v>8.745235422379126</v>
      </c>
      <c r="F81">
        <v>922.5238617611017</v>
      </c>
      <c r="G81">
        <v>0.2279812196910733</v>
      </c>
    </row>
    <row r="82" spans="1:7" ht="12">
      <c r="A82">
        <v>54</v>
      </c>
      <c r="B82">
        <v>2.1785471289362794</v>
      </c>
      <c r="C82">
        <v>29.527972094002237</v>
      </c>
      <c r="D82">
        <v>8.772027905997742</v>
      </c>
      <c r="E82">
        <v>8.772027905997742</v>
      </c>
      <c r="F82">
        <v>922.1637597313259</v>
      </c>
      <c r="G82">
        <v>0.22868625084530814</v>
      </c>
    </row>
    <row r="83" spans="1:7" ht="12">
      <c r="A83">
        <v>55</v>
      </c>
      <c r="B83">
        <v>2.2105471289362795</v>
      </c>
      <c r="C83">
        <v>29.501590629359313</v>
      </c>
      <c r="D83">
        <v>8.798409370640664</v>
      </c>
      <c r="E83">
        <v>8.798409370640664</v>
      </c>
      <c r="F83">
        <v>921.8090824819271</v>
      </c>
      <c r="G83">
        <v>0.22938038804058097</v>
      </c>
    </row>
    <row r="84" spans="1:7" ht="12">
      <c r="A84">
        <v>56</v>
      </c>
      <c r="B84">
        <v>2.2425471289362795</v>
      </c>
      <c r="C84">
        <v>29.475608152049688</v>
      </c>
      <c r="D84">
        <v>8.824391847950288</v>
      </c>
      <c r="E84">
        <v>8.824391847950288</v>
      </c>
      <c r="F84">
        <v>921.459672736847</v>
      </c>
      <c r="G84">
        <v>0.23006395244463654</v>
      </c>
    </row>
    <row r="85" spans="1:7" ht="12">
      <c r="A85">
        <v>57</v>
      </c>
      <c r="B85">
        <v>2.3065471289362796</v>
      </c>
      <c r="C85">
        <v>29.424794579300663</v>
      </c>
      <c r="D85">
        <v>8.875205420699313</v>
      </c>
      <c r="E85">
        <v>8.875205420699313</v>
      </c>
      <c r="F85">
        <v>920.7760597261134</v>
      </c>
      <c r="G85">
        <v>0.23140057910426362</v>
      </c>
    </row>
    <row r="86" spans="1:7" ht="12">
      <c r="A86">
        <v>58</v>
      </c>
      <c r="B86">
        <v>2.3385471289362796</v>
      </c>
      <c r="C86">
        <v>29.39994188251735</v>
      </c>
      <c r="D86">
        <v>8.900058117482626</v>
      </c>
      <c r="E86">
        <v>8.900058117482626</v>
      </c>
      <c r="F86">
        <v>920.4415738870694</v>
      </c>
      <c r="G86">
        <v>0.23205421753631816</v>
      </c>
    </row>
    <row r="87" spans="1:7" ht="12">
      <c r="A87">
        <v>59</v>
      </c>
      <c r="B87">
        <v>2.3705471289362796</v>
      </c>
      <c r="C87">
        <v>29.375444918511654</v>
      </c>
      <c r="D87">
        <v>8.924555081488323</v>
      </c>
      <c r="E87">
        <v>8.924555081488323</v>
      </c>
      <c r="F87">
        <v>920.1117897350464</v>
      </c>
      <c r="G87">
        <v>0.2326984369330101</v>
      </c>
    </row>
    <row r="88" spans="1:7" ht="12">
      <c r="A88">
        <v>60</v>
      </c>
      <c r="B88">
        <v>2.4025471289362796</v>
      </c>
      <c r="C88">
        <v>29.35129396167143</v>
      </c>
      <c r="D88">
        <v>8.948706038328549</v>
      </c>
      <c r="E88">
        <v>8.948706038328549</v>
      </c>
      <c r="F88">
        <v>919.7865799572246</v>
      </c>
      <c r="G88">
        <v>0.23333349652016436</v>
      </c>
    </row>
    <row r="89" spans="1:7" ht="12">
      <c r="A89">
        <v>61</v>
      </c>
      <c r="B89">
        <v>2.4665471289362797</v>
      </c>
      <c r="C89">
        <v>29.303993092685552</v>
      </c>
      <c r="D89">
        <v>8.996006907314428</v>
      </c>
      <c r="E89">
        <v>8.996006907314428</v>
      </c>
      <c r="F89">
        <v>919.1493993170797</v>
      </c>
      <c r="G89">
        <v>0.2345771215097314</v>
      </c>
    </row>
    <row r="90" spans="1:7" ht="12">
      <c r="A90">
        <v>62</v>
      </c>
      <c r="B90">
        <v>2.4985471289362797</v>
      </c>
      <c r="C90">
        <v>29.28082559512784</v>
      </c>
      <c r="D90">
        <v>9.019174404872139</v>
      </c>
      <c r="E90">
        <v>9.019174404872139</v>
      </c>
      <c r="F90">
        <v>918.8371980989454</v>
      </c>
      <c r="G90">
        <v>0.23518615531983517</v>
      </c>
    </row>
    <row r="91" spans="1:7" ht="12">
      <c r="A91">
        <v>63</v>
      </c>
      <c r="B91">
        <v>2.5305471289362798</v>
      </c>
      <c r="C91">
        <v>29.25796889698492</v>
      </c>
      <c r="D91">
        <v>9.042031103015061</v>
      </c>
      <c r="E91">
        <v>9.042031103015061</v>
      </c>
      <c r="F91">
        <v>918.529110065353</v>
      </c>
      <c r="G91">
        <v>0.2357869671322573</v>
      </c>
    </row>
    <row r="92" spans="1:7" ht="12">
      <c r="A92">
        <v>64</v>
      </c>
      <c r="B92">
        <v>2.56254712893628</v>
      </c>
      <c r="C92">
        <v>29.235415027486017</v>
      </c>
      <c r="D92">
        <v>9.064584972513964</v>
      </c>
      <c r="E92">
        <v>9.064584972513964</v>
      </c>
      <c r="F92">
        <v>918.225030736746</v>
      </c>
      <c r="G92">
        <v>0.23637976912351052</v>
      </c>
    </row>
    <row r="93" spans="1:7" ht="12">
      <c r="A93">
        <v>65</v>
      </c>
      <c r="B93">
        <v>2.62654712893628</v>
      </c>
      <c r="C93">
        <v>29.191185373924828</v>
      </c>
      <c r="D93">
        <v>9.108814626075157</v>
      </c>
      <c r="E93">
        <v>9.108814626075157</v>
      </c>
      <c r="F93">
        <v>917.6284995838947</v>
      </c>
      <c r="G93">
        <v>0.23754215264239226</v>
      </c>
    </row>
    <row r="94" spans="1:7" ht="12">
      <c r="A94">
        <v>66</v>
      </c>
      <c r="B94">
        <v>2.65854712893628</v>
      </c>
      <c r="C94">
        <v>29.169495087596186</v>
      </c>
      <c r="D94">
        <v>9.130504912403799</v>
      </c>
      <c r="E94">
        <v>9.130504912403799</v>
      </c>
      <c r="F94">
        <v>917.3358575468949</v>
      </c>
      <c r="G94">
        <v>0.23811211998384244</v>
      </c>
    </row>
    <row r="95" spans="1:7" ht="12">
      <c r="A95">
        <v>67</v>
      </c>
      <c r="B95">
        <v>2.69054712893628</v>
      </c>
      <c r="C95">
        <v>29.148078598522073</v>
      </c>
      <c r="D95">
        <v>9.151921401477914</v>
      </c>
      <c r="E95">
        <v>9.151921401477914</v>
      </c>
      <c r="F95">
        <v>917.0468434412345</v>
      </c>
      <c r="G95">
        <v>0.23867484985504506</v>
      </c>
    </row>
    <row r="96" spans="1:7" ht="12">
      <c r="A96">
        <v>68</v>
      </c>
      <c r="B96">
        <v>2.72254712893628</v>
      </c>
      <c r="C96">
        <v>29.12692929451397</v>
      </c>
      <c r="D96">
        <v>9.173070705486014</v>
      </c>
      <c r="E96">
        <v>9.173070705486014</v>
      </c>
      <c r="F96">
        <v>916.7613704877338</v>
      </c>
      <c r="G96">
        <v>0.23923051806648382</v>
      </c>
    </row>
    <row r="97" spans="1:7" ht="12">
      <c r="A97">
        <v>69</v>
      </c>
      <c r="B97">
        <v>2.78654712893628</v>
      </c>
      <c r="C97">
        <v>29.085406952578488</v>
      </c>
      <c r="D97">
        <v>9.214593047421497</v>
      </c>
      <c r="E97">
        <v>9.214593047421497</v>
      </c>
      <c r="F97">
        <v>916.2007160412238</v>
      </c>
      <c r="G97">
        <v>0.24032134174136555</v>
      </c>
    </row>
    <row r="98" spans="1:7" ht="12">
      <c r="A98">
        <v>70</v>
      </c>
      <c r="B98">
        <v>2.81854712893628</v>
      </c>
      <c r="C98">
        <v>29.065021817944846</v>
      </c>
      <c r="D98">
        <v>9.234978182055137</v>
      </c>
      <c r="E98">
        <v>9.234978182055137</v>
      </c>
      <c r="F98">
        <v>915.9253756958282</v>
      </c>
      <c r="G98">
        <v>0.24085681867481573</v>
      </c>
    </row>
    <row r="99" spans="1:7" ht="12">
      <c r="A99">
        <v>71</v>
      </c>
      <c r="B99">
        <v>2.85054712893628</v>
      </c>
      <c r="C99">
        <v>29.044879655060466</v>
      </c>
      <c r="D99">
        <v>9.255120344939517</v>
      </c>
      <c r="E99">
        <v>9.255120344939517</v>
      </c>
      <c r="F99">
        <v>915.6532585394896</v>
      </c>
      <c r="G99">
        <v>0.24138587742360015</v>
      </c>
    </row>
    <row r="100" spans="1:7" ht="12">
      <c r="A100">
        <v>72</v>
      </c>
      <c r="B100">
        <v>2.88254712893628</v>
      </c>
      <c r="C100">
        <v>29.02497491961418</v>
      </c>
      <c r="D100">
        <v>9.2750250803858</v>
      </c>
      <c r="E100">
        <v>9.2750250803858</v>
      </c>
      <c r="F100">
        <v>915.3842917229719</v>
      </c>
      <c r="G100">
        <v>0.24190866525468832</v>
      </c>
    </row>
    <row r="101" spans="1:7" ht="12">
      <c r="A101">
        <v>73</v>
      </c>
      <c r="B101">
        <v>2.94654712893628</v>
      </c>
      <c r="C101">
        <v>28.985856473604965</v>
      </c>
      <c r="D101">
        <v>9.314143526395016</v>
      </c>
      <c r="E101">
        <v>9.314143526395016</v>
      </c>
      <c r="F101">
        <v>914.8555297201797</v>
      </c>
      <c r="G101">
        <v>0.2429359926669308</v>
      </c>
    </row>
    <row r="102" spans="1:7" ht="12">
      <c r="A102">
        <v>74</v>
      </c>
      <c r="B102">
        <v>2.97854712893628</v>
      </c>
      <c r="C102">
        <v>28.96663257023272</v>
      </c>
      <c r="D102">
        <v>9.333367429767263</v>
      </c>
      <c r="E102">
        <v>9.333367429767263</v>
      </c>
      <c r="F102">
        <v>914.5956005313814</v>
      </c>
      <c r="G102">
        <v>0.24344080286171324</v>
      </c>
    </row>
    <row r="103" spans="1:7" ht="12">
      <c r="A103">
        <v>75</v>
      </c>
      <c r="B103">
        <v>3.01054712893628</v>
      </c>
      <c r="C103">
        <v>28.947625693679633</v>
      </c>
      <c r="D103">
        <v>9.35237430632035</v>
      </c>
      <c r="E103">
        <v>9.35237430632035</v>
      </c>
      <c r="F103">
        <v>914.3385534824464</v>
      </c>
      <c r="G103">
        <v>0.24393988376866707</v>
      </c>
    </row>
    <row r="104" spans="1:7" ht="12">
      <c r="A104">
        <v>76</v>
      </c>
      <c r="B104">
        <v>3.04254712893628</v>
      </c>
      <c r="C104">
        <v>28.928831150392245</v>
      </c>
      <c r="D104">
        <v>9.37116884960774</v>
      </c>
      <c r="E104">
        <v>9.37116884960774</v>
      </c>
      <c r="F104">
        <v>914.0843268346555</v>
      </c>
      <c r="G104">
        <v>0.244433359943761</v>
      </c>
    </row>
    <row r="105" spans="1:7" ht="12">
      <c r="A105">
        <v>77</v>
      </c>
      <c r="B105">
        <v>3.1065471289362803</v>
      </c>
      <c r="C105">
        <v>28.891861028153436</v>
      </c>
      <c r="D105">
        <v>9.40813897184655</v>
      </c>
      <c r="E105">
        <v>9.40813897184655</v>
      </c>
      <c r="F105">
        <v>913.5840974423849</v>
      </c>
      <c r="G105">
        <v>0.2454039766163998</v>
      </c>
    </row>
    <row r="106" spans="1:7" ht="12">
      <c r="A106">
        <v>78</v>
      </c>
      <c r="B106">
        <v>3.1385471289362803</v>
      </c>
      <c r="C106">
        <v>28.873676782549023</v>
      </c>
      <c r="D106">
        <v>9.426323217450962</v>
      </c>
      <c r="E106">
        <v>9.426323217450962</v>
      </c>
      <c r="F106">
        <v>913.3379806372512</v>
      </c>
      <c r="G106">
        <v>0.2458813470106387</v>
      </c>
    </row>
    <row r="107" spans="1:7" ht="12">
      <c r="A107">
        <v>79</v>
      </c>
      <c r="B107">
        <v>3.1705471289362803</v>
      </c>
      <c r="C107">
        <v>28.85568752542941</v>
      </c>
      <c r="D107">
        <v>9.444312474570575</v>
      </c>
      <c r="E107">
        <v>9.444312474570575</v>
      </c>
      <c r="F107">
        <v>913.0944559626881</v>
      </c>
      <c r="G107">
        <v>0.24635357277395611</v>
      </c>
    </row>
    <row r="108" spans="1:7" ht="12">
      <c r="A108">
        <v>80</v>
      </c>
      <c r="B108">
        <v>3.2025471289362804</v>
      </c>
      <c r="C108">
        <v>28.837889249232905</v>
      </c>
      <c r="D108">
        <v>9.46211075076708</v>
      </c>
      <c r="E108">
        <v>9.46211075076708</v>
      </c>
      <c r="F108">
        <v>912.8534706484802</v>
      </c>
      <c r="G108">
        <v>0.2468207601707421</v>
      </c>
    </row>
    <row r="109" spans="1:7" ht="12">
      <c r="A109">
        <v>81</v>
      </c>
      <c r="B109">
        <v>3.2665471289362804</v>
      </c>
      <c r="C109">
        <v>28.802850209381585</v>
      </c>
      <c r="D109">
        <v>9.4971497906184</v>
      </c>
      <c r="E109">
        <v>9.4971497906184</v>
      </c>
      <c r="F109">
        <v>912.3789148701492</v>
      </c>
      <c r="G109">
        <v>0.24774042893419057</v>
      </c>
    </row>
    <row r="110" spans="1:7" ht="12">
      <c r="A110">
        <v>82</v>
      </c>
      <c r="B110">
        <v>3.2985471289362804</v>
      </c>
      <c r="C110">
        <v>28.78560201647743</v>
      </c>
      <c r="D110">
        <v>9.514397983522555</v>
      </c>
      <c r="E110">
        <v>9.514397983522555</v>
      </c>
      <c r="F110">
        <v>912.1452465313286</v>
      </c>
      <c r="G110">
        <v>0.24819310722028268</v>
      </c>
    </row>
    <row r="111" spans="1:7" ht="12">
      <c r="A111">
        <v>83</v>
      </c>
      <c r="B111">
        <v>3.3305471289362805</v>
      </c>
      <c r="C111">
        <v>28.768529937100766</v>
      </c>
      <c r="D111">
        <v>9.531470062899219</v>
      </c>
      <c r="E111">
        <v>9.531470062899219</v>
      </c>
      <c r="F111">
        <v>911.913921687616</v>
      </c>
      <c r="G111">
        <v>0.2486411412168514</v>
      </c>
    </row>
    <row r="112" spans="1:7" ht="12">
      <c r="A112">
        <v>84</v>
      </c>
      <c r="B112">
        <v>3.3625471289362805</v>
      </c>
      <c r="C112">
        <v>28.751630522846888</v>
      </c>
      <c r="D112">
        <v>9.548369477153097</v>
      </c>
      <c r="E112">
        <v>9.548369477153097</v>
      </c>
      <c r="F112">
        <v>911.6848948866342</v>
      </c>
      <c r="G112">
        <v>0.2490846222940935</v>
      </c>
    </row>
    <row r="113" spans="1:7" ht="12">
      <c r="A113">
        <v>85</v>
      </c>
      <c r="B113">
        <v>3.4265471289362806</v>
      </c>
      <c r="C113">
        <v>28.718336388382486</v>
      </c>
      <c r="D113">
        <v>9.581663611617499</v>
      </c>
      <c r="E113">
        <v>9.581663611617499</v>
      </c>
      <c r="F113">
        <v>911.2335600503122</v>
      </c>
      <c r="G113">
        <v>0.24995827806642792</v>
      </c>
    </row>
    <row r="114" spans="1:7" ht="12">
      <c r="A114">
        <v>86</v>
      </c>
      <c r="B114">
        <v>3.4585471289362806</v>
      </c>
      <c r="C114">
        <v>28.701935252585148</v>
      </c>
      <c r="D114">
        <v>9.598064747414835</v>
      </c>
      <c r="E114">
        <v>9.598064747414835</v>
      </c>
      <c r="F114">
        <v>911.0111674129024</v>
      </c>
      <c r="G114">
        <v>0.2503886226930384</v>
      </c>
    </row>
    <row r="115" spans="1:7" ht="12">
      <c r="A115">
        <v>87</v>
      </c>
      <c r="B115">
        <v>3.4905471289362806</v>
      </c>
      <c r="C115">
        <v>28.685693943754416</v>
      </c>
      <c r="D115">
        <v>9.614306056245567</v>
      </c>
      <c r="E115">
        <v>9.614306056245567</v>
      </c>
      <c r="F115">
        <v>910.79090352307</v>
      </c>
      <c r="G115">
        <v>0.25081475445004725</v>
      </c>
    </row>
    <row r="116" spans="1:7" ht="12">
      <c r="A116">
        <v>88</v>
      </c>
      <c r="B116">
        <v>3.5225471289362806</v>
      </c>
      <c r="C116">
        <v>28.669609473741772</v>
      </c>
      <c r="D116">
        <v>9.630390526258209</v>
      </c>
      <c r="E116">
        <v>9.630390526258209</v>
      </c>
      <c r="F116">
        <v>910.5727289578393</v>
      </c>
      <c r="G116">
        <v>0.251236752459347</v>
      </c>
    </row>
    <row r="117" spans="1:7" ht="12">
      <c r="A117">
        <v>89</v>
      </c>
      <c r="B117">
        <v>3.5865471289362807</v>
      </c>
      <c r="C117">
        <v>28.63789950520966</v>
      </c>
      <c r="D117">
        <v>9.66210049479032</v>
      </c>
      <c r="E117">
        <v>9.66210049479032</v>
      </c>
      <c r="F117">
        <v>910.142495452605</v>
      </c>
      <c r="G117">
        <v>0.252068652880662</v>
      </c>
    </row>
    <row r="118" spans="1:7" ht="12">
      <c r="A118">
        <v>90</v>
      </c>
      <c r="B118">
        <v>3.6185471289362807</v>
      </c>
      <c r="C118">
        <v>28.622268429262345</v>
      </c>
      <c r="D118">
        <v>9.677731570737635</v>
      </c>
      <c r="E118">
        <v>9.677731570737635</v>
      </c>
      <c r="F118">
        <v>909.930362895661</v>
      </c>
      <c r="G118">
        <v>0.2524787029288546</v>
      </c>
    </row>
    <row r="119" spans="1:7" ht="12">
      <c r="A119">
        <v>91</v>
      </c>
      <c r="B119">
        <v>3.6505471289362807</v>
      </c>
      <c r="C119">
        <v>28.606783031736406</v>
      </c>
      <c r="D119">
        <v>9.693216968263574</v>
      </c>
      <c r="E119">
        <v>9.693216968263574</v>
      </c>
      <c r="F119">
        <v>909.7201723571459</v>
      </c>
      <c r="G119">
        <v>0.2528849146496827</v>
      </c>
    </row>
    <row r="120" spans="1:7" ht="12">
      <c r="A120">
        <v>92</v>
      </c>
      <c r="B120">
        <v>3.682547128936281</v>
      </c>
      <c r="C120">
        <v>28.591440706715883</v>
      </c>
      <c r="D120">
        <v>9.708559293284095</v>
      </c>
      <c r="E120">
        <v>9.708559293284095</v>
      </c>
      <c r="F120">
        <v>909.511889426043</v>
      </c>
      <c r="G120">
        <v>0.25328735700176647</v>
      </c>
    </row>
    <row r="121" spans="1:7" ht="12">
      <c r="A121">
        <v>93</v>
      </c>
      <c r="B121">
        <v>3.746547128936281</v>
      </c>
      <c r="C121">
        <v>28.561175190893493</v>
      </c>
      <c r="D121">
        <v>9.738824809106482</v>
      </c>
      <c r="E121">
        <v>9.738824809106482</v>
      </c>
      <c r="F121">
        <v>909.1009132076251</v>
      </c>
      <c r="G121">
        <v>0.25408120038880144</v>
      </c>
    </row>
    <row r="122" spans="1:7" ht="12">
      <c r="A122">
        <v>94</v>
      </c>
      <c r="B122">
        <v>3.778547128936281</v>
      </c>
      <c r="C122">
        <v>28.54624712161686</v>
      </c>
      <c r="D122">
        <v>9.753752878383112</v>
      </c>
      <c r="E122">
        <v>9.753752878383112</v>
      </c>
      <c r="F122">
        <v>908.8981554723854</v>
      </c>
      <c r="G122">
        <v>0.2544727304826716</v>
      </c>
    </row>
    <row r="123" spans="1:7" ht="12">
      <c r="A123">
        <v>95</v>
      </c>
      <c r="B123">
        <v>3.810547128936281</v>
      </c>
      <c r="C123">
        <v>28.531452363454445</v>
      </c>
      <c r="D123">
        <v>9.768547636545529</v>
      </c>
      <c r="E123">
        <v>9.768547636545529</v>
      </c>
      <c r="F123">
        <v>908.6971763907071</v>
      </c>
      <c r="G123">
        <v>0.2548607494441487</v>
      </c>
    </row>
    <row r="124" spans="1:7" ht="12">
      <c r="A124">
        <v>96</v>
      </c>
      <c r="B124">
        <v>3.842547128936281</v>
      </c>
      <c r="C124">
        <v>28.51678863051245</v>
      </c>
      <c r="D124">
        <v>9.783211369487525</v>
      </c>
      <c r="E124">
        <v>9.783211369487525</v>
      </c>
      <c r="F124">
        <v>908.497945751549</v>
      </c>
      <c r="G124">
        <v>0.25524531772934034</v>
      </c>
    </row>
    <row r="125" spans="1:7" ht="12">
      <c r="A125">
        <v>97</v>
      </c>
      <c r="B125">
        <v>3.906547128936281</v>
      </c>
      <c r="C125">
        <v>28.487845383097802</v>
      </c>
      <c r="D125">
        <v>9.812154616902175</v>
      </c>
      <c r="E125">
        <v>9.812154616902175</v>
      </c>
      <c r="F125">
        <v>908.1046127172349</v>
      </c>
      <c r="G125">
        <v>0.25600433649014</v>
      </c>
    </row>
    <row r="126" spans="1:7" ht="12">
      <c r="A126">
        <v>98</v>
      </c>
      <c r="B126">
        <v>3.938547128936281</v>
      </c>
      <c r="C126">
        <v>28.473561577561952</v>
      </c>
      <c r="D126">
        <v>9.826438422438025</v>
      </c>
      <c r="E126">
        <v>9.826438422438025</v>
      </c>
      <c r="F126">
        <v>907.910453586659</v>
      </c>
      <c r="G126">
        <v>0.2563789004236931</v>
      </c>
    </row>
    <row r="127" spans="1:7" ht="12">
      <c r="A127">
        <v>99</v>
      </c>
      <c r="B127">
        <v>3.970547128936281</v>
      </c>
      <c r="C127">
        <v>28.45940021152662</v>
      </c>
      <c r="D127">
        <v>9.840599788473357</v>
      </c>
      <c r="E127">
        <v>9.840599788473357</v>
      </c>
      <c r="F127">
        <v>907.7179293807969</v>
      </c>
      <c r="G127">
        <v>0.25675024069264796</v>
      </c>
    </row>
    <row r="128" spans="1:7" ht="12">
      <c r="A128">
        <v>100</v>
      </c>
      <c r="B128">
        <v>4</v>
      </c>
      <c r="C128">
        <v>28.446472532071994</v>
      </c>
      <c r="D128">
        <v>9.853527467927984</v>
      </c>
      <c r="E128">
        <v>9.853527467927984</v>
      </c>
      <c r="F128">
        <v>907.5421516217219</v>
      </c>
      <c r="G128">
        <v>0.2572722576482508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E18" sqref="E18"/>
    </sheetView>
  </sheetViews>
  <sheetFormatPr defaultColWidth="9.140625" defaultRowHeight="12"/>
  <cols>
    <col min="1" max="1" width="14.7109375" style="0" customWidth="1"/>
    <col min="2" max="2" width="10.7109375" style="0" customWidth="1"/>
    <col min="3" max="3" width="12.7109375" style="0" customWidth="1"/>
    <col min="4" max="4" width="2.7109375" style="0" customWidth="1"/>
    <col min="5" max="6" width="42.7109375" style="0" customWidth="1"/>
  </cols>
  <sheetData>
    <row r="1" ht="18">
      <c r="A1" s="1" t="s">
        <v>0</v>
      </c>
    </row>
    <row r="2" spans="2:6" ht="12">
      <c r="B2" s="3" t="s">
        <v>1</v>
      </c>
      <c r="C2" s="3" t="s">
        <v>2</v>
      </c>
      <c r="D2" s="3"/>
      <c r="E2" s="4" t="s">
        <v>3</v>
      </c>
      <c r="F2" s="4" t="s">
        <v>4</v>
      </c>
    </row>
    <row r="3" spans="1:6" ht="12">
      <c r="A3" s="2" t="s">
        <v>5</v>
      </c>
      <c r="B3" t="s">
        <v>8</v>
      </c>
      <c r="C3">
        <f>((C5-C18)/C5)</f>
        <v>0</v>
      </c>
      <c r="E3" s="6" t="s">
        <v>9</v>
      </c>
      <c r="F3" s="7" t="s">
        <v>10</v>
      </c>
    </row>
    <row r="4" spans="2:6" ht="12">
      <c r="B4" t="s">
        <v>11</v>
      </c>
      <c r="C4">
        <f>(0-(C12*C8))</f>
        <v>-61.63467522243235</v>
      </c>
      <c r="E4" s="6" t="s">
        <v>12</v>
      </c>
      <c r="F4" s="7" t="s">
        <v>13</v>
      </c>
    </row>
    <row r="5" spans="2:6" ht="12">
      <c r="B5" t="s">
        <v>14</v>
      </c>
      <c r="C5">
        <v>35</v>
      </c>
      <c r="E5" s="6" t="s">
        <v>111</v>
      </c>
      <c r="F5" s="7" t="s">
        <v>16</v>
      </c>
    </row>
    <row r="6" spans="2:6" ht="12">
      <c r="B6" t="s">
        <v>17</v>
      </c>
      <c r="C6">
        <f>(38.3-C5)</f>
        <v>3.299999999999997</v>
      </c>
      <c r="E6" s="6" t="s">
        <v>18</v>
      </c>
      <c r="F6" s="7" t="s">
        <v>19</v>
      </c>
    </row>
    <row r="7" spans="2:6" ht="12">
      <c r="B7" t="s">
        <v>20</v>
      </c>
      <c r="C7">
        <f>162</f>
        <v>162</v>
      </c>
      <c r="E7" s="6" t="s">
        <v>21</v>
      </c>
      <c r="F7" s="7" t="s">
        <v>22</v>
      </c>
    </row>
    <row r="8" spans="2:6" ht="12">
      <c r="B8" t="s">
        <v>23</v>
      </c>
      <c r="C8">
        <f>(((C9*C7)*1000)/(8.31*C21))</f>
        <v>17.21245870546737</v>
      </c>
      <c r="E8" s="6" t="s">
        <v>24</v>
      </c>
      <c r="F8" s="7" t="s">
        <v>25</v>
      </c>
    </row>
    <row r="9" spans="2:6" ht="12">
      <c r="B9" t="s">
        <v>26</v>
      </c>
      <c r="C9">
        <f>(C18/(((C18+C19)+C20)+C6))</f>
        <v>0.9138381201044387</v>
      </c>
      <c r="E9" s="6" t="s">
        <v>27</v>
      </c>
      <c r="F9" s="7" t="s">
        <v>28</v>
      </c>
    </row>
    <row r="10" spans="2:6" ht="12">
      <c r="B10" t="s">
        <v>29</v>
      </c>
      <c r="C10">
        <f>(C19/(((C18+C19)+C20)+C6))</f>
        <v>0</v>
      </c>
      <c r="E10" s="6" t="s">
        <v>30</v>
      </c>
      <c r="F10" s="7" t="s">
        <v>31</v>
      </c>
    </row>
    <row r="11" spans="2:6" ht="12">
      <c r="B11" t="s">
        <v>32</v>
      </c>
      <c r="C11">
        <f>(C20/(((C18+C19)+C20)+C6))</f>
        <v>0</v>
      </c>
      <c r="E11" s="6" t="s">
        <v>33</v>
      </c>
      <c r="F11" s="7" t="s">
        <v>34</v>
      </c>
    </row>
    <row r="12" spans="2:6" ht="12">
      <c r="B12" t="s">
        <v>35</v>
      </c>
      <c r="C12">
        <f>(820000000000000*EXP((-34222/C21)))</f>
        <v>3.58081760875073</v>
      </c>
      <c r="E12" s="6" t="s">
        <v>36</v>
      </c>
      <c r="F12" s="7" t="s">
        <v>37</v>
      </c>
    </row>
    <row r="13" spans="2:6" ht="12">
      <c r="B13" t="s">
        <v>38</v>
      </c>
      <c r="C13">
        <f>(((80770+(6.8*(C21-298)))-(0.00575*((C21^2)-(298^2))))-(0.00000127*((C21^3)-(298^3))))</f>
        <v>78758.21631059</v>
      </c>
      <c r="E13" s="6" t="s">
        <v>39</v>
      </c>
      <c r="F13" s="7" t="s">
        <v>40</v>
      </c>
    </row>
    <row r="14" spans="2:6" ht="12">
      <c r="B14" t="s">
        <v>41</v>
      </c>
      <c r="C14">
        <f>((26.6+(0.183*C21))-(0.00004586*(C21^2)))</f>
        <v>166.8786215</v>
      </c>
      <c r="E14" s="6" t="s">
        <v>42</v>
      </c>
      <c r="F14" s="7" t="s">
        <v>43</v>
      </c>
    </row>
    <row r="15" spans="2:6" ht="12">
      <c r="B15" t="s">
        <v>44</v>
      </c>
      <c r="C15">
        <f>((20.04+(0.0945*C21))-(0.00003095*(C21^2)))</f>
        <v>84.69308625</v>
      </c>
      <c r="E15" s="6" t="s">
        <v>45</v>
      </c>
      <c r="F15" s="7" t="s">
        <v>46</v>
      </c>
    </row>
    <row r="16" spans="2:6" ht="12">
      <c r="B16" t="s">
        <v>47</v>
      </c>
      <c r="C16">
        <f>((13.39+(0.077*C21))-(0.00001871*(C21^2)))</f>
        <v>73.04238025</v>
      </c>
      <c r="E16" s="6" t="s">
        <v>48</v>
      </c>
      <c r="F16" s="7" t="s">
        <v>49</v>
      </c>
    </row>
    <row r="17" spans="2:6" ht="12">
      <c r="B17" t="s">
        <v>50</v>
      </c>
      <c r="C17">
        <f>((6.25+(0.00878*C21))-(0.000000021*(C21^2)))</f>
        <v>15.314804274999998</v>
      </c>
      <c r="E17" s="6" t="s">
        <v>51</v>
      </c>
      <c r="F17" s="7" t="s">
        <v>52</v>
      </c>
    </row>
    <row r="18" spans="1:6" ht="12">
      <c r="A18" s="2" t="s">
        <v>6</v>
      </c>
      <c r="B18" t="s">
        <v>53</v>
      </c>
      <c r="C18" s="8">
        <v>35</v>
      </c>
      <c r="E18" s="6" t="s">
        <v>112</v>
      </c>
      <c r="F18" s="7" t="s">
        <v>55</v>
      </c>
    </row>
    <row r="19" spans="2:6" ht="12">
      <c r="B19" t="s">
        <v>56</v>
      </c>
      <c r="C19" s="8">
        <v>0</v>
      </c>
      <c r="E19" s="6" t="s">
        <v>57</v>
      </c>
      <c r="F19" s="7" t="s">
        <v>58</v>
      </c>
    </row>
    <row r="20" spans="2:6" ht="12">
      <c r="B20" t="s">
        <v>59</v>
      </c>
      <c r="C20" s="8">
        <v>0</v>
      </c>
      <c r="E20" s="6" t="s">
        <v>60</v>
      </c>
      <c r="F20" s="7" t="s">
        <v>61</v>
      </c>
    </row>
    <row r="21" spans="2:6" ht="12">
      <c r="B21" t="s">
        <v>62</v>
      </c>
      <c r="C21" s="8">
        <v>1035</v>
      </c>
      <c r="E21" s="6" t="s">
        <v>63</v>
      </c>
      <c r="F21" s="7" t="s">
        <v>64</v>
      </c>
    </row>
    <row r="22" spans="1:6" ht="12">
      <c r="A22" s="2" t="s">
        <v>7</v>
      </c>
      <c r="B22" t="s">
        <v>65</v>
      </c>
      <c r="C22" s="9">
        <f>C4</f>
        <v>-61.63467522243235</v>
      </c>
      <c r="E22" s="6" t="s">
        <v>66</v>
      </c>
      <c r="F22" s="6"/>
    </row>
    <row r="23" spans="2:6" ht="12">
      <c r="B23" t="s">
        <v>67</v>
      </c>
      <c r="C23" s="9">
        <f>(0-C4)</f>
        <v>61.63467522243235</v>
      </c>
      <c r="E23" s="6" t="s">
        <v>68</v>
      </c>
      <c r="F23" s="6"/>
    </row>
    <row r="24" spans="2:6" ht="12">
      <c r="B24" t="s">
        <v>69</v>
      </c>
      <c r="C24" s="9">
        <f>(0-C4)</f>
        <v>61.63467522243235</v>
      </c>
      <c r="E24" s="6" t="s">
        <v>70</v>
      </c>
      <c r="F24" s="6"/>
    </row>
    <row r="25" spans="2:6" ht="12">
      <c r="B25" t="s">
        <v>71</v>
      </c>
      <c r="C25" s="9">
        <f>(((0-C13)*(0-C4))/((((C18*C14)+(C19*C15))+(C20*C16))+(C6*C17)))</f>
        <v>-823.9683640723678</v>
      </c>
      <c r="E25" s="6" t="s">
        <v>72</v>
      </c>
      <c r="F25" s="6"/>
    </row>
    <row r="26" spans="1:6" ht="12">
      <c r="A26" s="10" t="s">
        <v>73</v>
      </c>
      <c r="B26" t="s">
        <v>74</v>
      </c>
      <c r="C26" s="5">
        <f>0</f>
        <v>0</v>
      </c>
      <c r="E26" s="6" t="s">
        <v>75</v>
      </c>
      <c r="F26" s="6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E18" sqref="E18"/>
    </sheetView>
  </sheetViews>
  <sheetFormatPr defaultColWidth="9.140625" defaultRowHeight="12"/>
  <cols>
    <col min="1" max="1" width="14.7109375" style="0" customWidth="1"/>
    <col min="2" max="2" width="10.7109375" style="0" customWidth="1"/>
    <col min="3" max="3" width="12.7109375" style="0" customWidth="1"/>
    <col min="4" max="4" width="2.7109375" style="0" customWidth="1"/>
    <col min="5" max="6" width="42.7109375" style="0" customWidth="1"/>
  </cols>
  <sheetData>
    <row r="1" ht="18">
      <c r="A1" s="1" t="s">
        <v>0</v>
      </c>
    </row>
    <row r="2" spans="2:6" ht="12">
      <c r="B2" s="3" t="s">
        <v>1</v>
      </c>
      <c r="C2" s="3" t="s">
        <v>2</v>
      </c>
      <c r="D2" s="3"/>
      <c r="E2" s="4" t="s">
        <v>3</v>
      </c>
      <c r="F2" s="4" t="s">
        <v>4</v>
      </c>
    </row>
    <row r="3" spans="1:6" ht="12">
      <c r="A3" s="2" t="s">
        <v>5</v>
      </c>
      <c r="B3" t="s">
        <v>8</v>
      </c>
      <c r="C3">
        <f>((C5-C18)/C5)</f>
        <v>0</v>
      </c>
      <c r="E3" s="6" t="s">
        <v>9</v>
      </c>
      <c r="F3" s="7" t="s">
        <v>10</v>
      </c>
    </row>
    <row r="4" spans="2:6" ht="12">
      <c r="B4" t="s">
        <v>11</v>
      </c>
      <c r="C4">
        <f>(0-(C12*C8))</f>
        <v>-52.82972161922774</v>
      </c>
      <c r="E4" s="6" t="s">
        <v>12</v>
      </c>
      <c r="F4" s="7" t="s">
        <v>13</v>
      </c>
    </row>
    <row r="5" spans="2:6" ht="12">
      <c r="B5" t="s">
        <v>14</v>
      </c>
      <c r="C5">
        <v>30</v>
      </c>
      <c r="E5" s="6" t="s">
        <v>113</v>
      </c>
      <c r="F5" s="7" t="s">
        <v>16</v>
      </c>
    </row>
    <row r="6" spans="2:6" ht="12">
      <c r="B6" t="s">
        <v>17</v>
      </c>
      <c r="C6">
        <f>(38.3-C5)</f>
        <v>8.299999999999997</v>
      </c>
      <c r="E6" s="6" t="s">
        <v>18</v>
      </c>
      <c r="F6" s="7" t="s">
        <v>19</v>
      </c>
    </row>
    <row r="7" spans="2:6" ht="12">
      <c r="B7" t="s">
        <v>20</v>
      </c>
      <c r="C7">
        <f>162</f>
        <v>162</v>
      </c>
      <c r="E7" s="6" t="s">
        <v>21</v>
      </c>
      <c r="F7" s="7" t="s">
        <v>22</v>
      </c>
    </row>
    <row r="8" spans="2:6" ht="12">
      <c r="B8" t="s">
        <v>23</v>
      </c>
      <c r="C8">
        <f>(((C9*C7)*1000)/(8.31*C21))</f>
        <v>14.753536033257749</v>
      </c>
      <c r="E8" s="6" t="s">
        <v>24</v>
      </c>
      <c r="F8" s="7" t="s">
        <v>25</v>
      </c>
    </row>
    <row r="9" spans="2:6" ht="12">
      <c r="B9" t="s">
        <v>26</v>
      </c>
      <c r="C9">
        <f>(C18/(((C18+C19)+C20)+C6))</f>
        <v>0.783289817232376</v>
      </c>
      <c r="E9" s="6" t="s">
        <v>27</v>
      </c>
      <c r="F9" s="7" t="s">
        <v>28</v>
      </c>
    </row>
    <row r="10" spans="2:6" ht="12">
      <c r="B10" t="s">
        <v>29</v>
      </c>
      <c r="C10">
        <f>(C19/(((C18+C19)+C20)+C6))</f>
        <v>0</v>
      </c>
      <c r="E10" s="6" t="s">
        <v>30</v>
      </c>
      <c r="F10" s="7" t="s">
        <v>31</v>
      </c>
    </row>
    <row r="11" spans="2:6" ht="12">
      <c r="B11" t="s">
        <v>32</v>
      </c>
      <c r="C11">
        <f>(C20/(((C18+C19)+C20)+C6))</f>
        <v>0</v>
      </c>
      <c r="E11" s="6" t="s">
        <v>33</v>
      </c>
      <c r="F11" s="7" t="s">
        <v>34</v>
      </c>
    </row>
    <row r="12" spans="2:6" ht="12">
      <c r="B12" t="s">
        <v>35</v>
      </c>
      <c r="C12">
        <f>(820000000000000*EXP((-34222/C21)))</f>
        <v>3.58081760875073</v>
      </c>
      <c r="E12" s="6" t="s">
        <v>36</v>
      </c>
      <c r="F12" s="7" t="s">
        <v>37</v>
      </c>
    </row>
    <row r="13" spans="2:6" ht="12">
      <c r="B13" t="s">
        <v>38</v>
      </c>
      <c r="C13">
        <f>(((80770+(6.8*(C21-298)))-(0.00575*((C21^2)-(298^2))))-(0.00000127*((C21^3)-(298^3))))</f>
        <v>78758.21631059</v>
      </c>
      <c r="E13" s="6" t="s">
        <v>39</v>
      </c>
      <c r="F13" s="7" t="s">
        <v>40</v>
      </c>
    </row>
    <row r="14" spans="2:6" ht="12">
      <c r="B14" t="s">
        <v>41</v>
      </c>
      <c r="C14">
        <f>((26.6+(0.183*C21))-(0.00004586*(C21^2)))</f>
        <v>166.8786215</v>
      </c>
      <c r="E14" s="6" t="s">
        <v>42</v>
      </c>
      <c r="F14" s="7" t="s">
        <v>43</v>
      </c>
    </row>
    <row r="15" spans="2:6" ht="12">
      <c r="B15" t="s">
        <v>44</v>
      </c>
      <c r="C15">
        <f>((20.04+(0.0945*C21))-(0.00003095*(C21^2)))</f>
        <v>84.69308625</v>
      </c>
      <c r="E15" s="6" t="s">
        <v>45</v>
      </c>
      <c r="F15" s="7" t="s">
        <v>46</v>
      </c>
    </row>
    <row r="16" spans="2:6" ht="12">
      <c r="B16" t="s">
        <v>47</v>
      </c>
      <c r="C16">
        <f>((13.39+(0.077*C21))-(0.00001871*(C21^2)))</f>
        <v>73.04238025</v>
      </c>
      <c r="E16" s="6" t="s">
        <v>48</v>
      </c>
      <c r="F16" s="7" t="s">
        <v>49</v>
      </c>
    </row>
    <row r="17" spans="2:6" ht="12">
      <c r="B17" t="s">
        <v>50</v>
      </c>
      <c r="C17">
        <f>((6.25+(0.00878*C21))-(0.000000021*(C21^2)))</f>
        <v>15.314804274999998</v>
      </c>
      <c r="E17" s="6" t="s">
        <v>51</v>
      </c>
      <c r="F17" s="7" t="s">
        <v>52</v>
      </c>
    </row>
    <row r="18" spans="1:6" ht="12">
      <c r="A18" s="2" t="s">
        <v>6</v>
      </c>
      <c r="B18" t="s">
        <v>53</v>
      </c>
      <c r="C18" s="8">
        <v>30</v>
      </c>
      <c r="E18" s="6" t="s">
        <v>114</v>
      </c>
      <c r="F18" s="7" t="s">
        <v>55</v>
      </c>
    </row>
    <row r="19" spans="2:6" ht="12">
      <c r="B19" t="s">
        <v>56</v>
      </c>
      <c r="C19" s="8">
        <v>0</v>
      </c>
      <c r="E19" s="6" t="s">
        <v>57</v>
      </c>
      <c r="F19" s="7" t="s">
        <v>58</v>
      </c>
    </row>
    <row r="20" spans="2:6" ht="12">
      <c r="B20" t="s">
        <v>59</v>
      </c>
      <c r="C20" s="8">
        <v>0</v>
      </c>
      <c r="E20" s="6" t="s">
        <v>60</v>
      </c>
      <c r="F20" s="7" t="s">
        <v>61</v>
      </c>
    </row>
    <row r="21" spans="2:6" ht="12">
      <c r="B21" t="s">
        <v>62</v>
      </c>
      <c r="C21" s="8">
        <v>1035</v>
      </c>
      <c r="E21" s="6" t="s">
        <v>63</v>
      </c>
      <c r="F21" s="7" t="s">
        <v>64</v>
      </c>
    </row>
    <row r="22" spans="1:6" ht="12">
      <c r="A22" s="2" t="s">
        <v>7</v>
      </c>
      <c r="B22" t="s">
        <v>65</v>
      </c>
      <c r="C22" s="9">
        <f>C4</f>
        <v>-52.82972161922774</v>
      </c>
      <c r="E22" s="6" t="s">
        <v>66</v>
      </c>
      <c r="F22" s="6"/>
    </row>
    <row r="23" spans="2:6" ht="12">
      <c r="B23" t="s">
        <v>67</v>
      </c>
      <c r="C23" s="9">
        <f>(0-C4)</f>
        <v>52.82972161922774</v>
      </c>
      <c r="E23" s="6" t="s">
        <v>68</v>
      </c>
      <c r="F23" s="6"/>
    </row>
    <row r="24" spans="2:6" ht="12">
      <c r="B24" t="s">
        <v>69</v>
      </c>
      <c r="C24" s="9">
        <f>(0-C4)</f>
        <v>52.82972161922774</v>
      </c>
      <c r="E24" s="6" t="s">
        <v>70</v>
      </c>
      <c r="F24" s="6"/>
    </row>
    <row r="25" spans="2:6" ht="12">
      <c r="B25" t="s">
        <v>71</v>
      </c>
      <c r="C25" s="9">
        <f>(((0-C13)*(0-C4))/((((C18*C14)+(C19*C15))+(C20*C16))+(C6*C17)))</f>
        <v>-810.5186960352155</v>
      </c>
      <c r="E25" s="6" t="s">
        <v>72</v>
      </c>
      <c r="F25" s="6"/>
    </row>
    <row r="26" spans="1:6" ht="12">
      <c r="A26" s="10" t="s">
        <v>73</v>
      </c>
      <c r="B26" t="s">
        <v>74</v>
      </c>
      <c r="C26" s="5">
        <f>0</f>
        <v>0</v>
      </c>
      <c r="E26" s="6" t="s">
        <v>75</v>
      </c>
      <c r="F26" s="6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G34" sqref="G34"/>
    </sheetView>
  </sheetViews>
  <sheetFormatPr defaultColWidth="9.140625" defaultRowHeight="12"/>
  <cols>
    <col min="1" max="1" width="14.7109375" style="0" customWidth="1"/>
    <col min="2" max="2" width="10.7109375" style="0" customWidth="1"/>
    <col min="3" max="3" width="12.7109375" style="0" customWidth="1"/>
    <col min="4" max="4" width="2.7109375" style="0" customWidth="1"/>
    <col min="5" max="6" width="42.7109375" style="0" customWidth="1"/>
  </cols>
  <sheetData>
    <row r="1" ht="18">
      <c r="A1" s="1" t="s">
        <v>0</v>
      </c>
    </row>
    <row r="2" spans="2:6" ht="12">
      <c r="B2" s="3" t="s">
        <v>1</v>
      </c>
      <c r="C2" s="3" t="s">
        <v>2</v>
      </c>
      <c r="D2" s="3"/>
      <c r="E2" s="4" t="s">
        <v>3</v>
      </c>
      <c r="F2" s="4" t="s">
        <v>4</v>
      </c>
    </row>
    <row r="3" spans="1:6" ht="12">
      <c r="A3" s="2" t="s">
        <v>5</v>
      </c>
      <c r="B3" t="s">
        <v>8</v>
      </c>
      <c r="C3">
        <f>((C5-C18)/C5)</f>
        <v>0</v>
      </c>
      <c r="E3" s="6" t="s">
        <v>9</v>
      </c>
      <c r="F3" s="7" t="s">
        <v>10</v>
      </c>
    </row>
    <row r="4" spans="2:6" ht="12">
      <c r="B4" t="s">
        <v>11</v>
      </c>
      <c r="C4">
        <f>(0-(C12*C8))</f>
        <v>-35.219814412818494</v>
      </c>
      <c r="E4" s="6" t="s">
        <v>12</v>
      </c>
      <c r="F4" s="7" t="s">
        <v>13</v>
      </c>
    </row>
    <row r="5" spans="2:6" ht="12">
      <c r="B5" t="s">
        <v>14</v>
      </c>
      <c r="C5">
        <v>20</v>
      </c>
      <c r="E5" s="6" t="s">
        <v>115</v>
      </c>
      <c r="F5" s="7" t="s">
        <v>16</v>
      </c>
    </row>
    <row r="6" spans="2:6" ht="12">
      <c r="B6" t="s">
        <v>17</v>
      </c>
      <c r="C6">
        <f>(38.3-C5)</f>
        <v>18.299999999999997</v>
      </c>
      <c r="E6" s="6" t="s">
        <v>18</v>
      </c>
      <c r="F6" s="7" t="s">
        <v>19</v>
      </c>
    </row>
    <row r="7" spans="2:6" ht="12">
      <c r="B7" t="s">
        <v>20</v>
      </c>
      <c r="C7">
        <f>162</f>
        <v>162</v>
      </c>
      <c r="E7" s="6" t="s">
        <v>21</v>
      </c>
      <c r="F7" s="7" t="s">
        <v>22</v>
      </c>
    </row>
    <row r="8" spans="2:6" ht="12">
      <c r="B8" t="s">
        <v>23</v>
      </c>
      <c r="C8">
        <f>(((C9*C7)*1000)/(8.31*C21))</f>
        <v>9.835690688838499</v>
      </c>
      <c r="E8" s="6" t="s">
        <v>24</v>
      </c>
      <c r="F8" s="7" t="s">
        <v>25</v>
      </c>
    </row>
    <row r="9" spans="2:6" ht="12">
      <c r="B9" t="s">
        <v>26</v>
      </c>
      <c r="C9">
        <f>(C18/(((C18+C19)+C20)+C6))</f>
        <v>0.5221932114882507</v>
      </c>
      <c r="E9" s="6" t="s">
        <v>27</v>
      </c>
      <c r="F9" s="7" t="s">
        <v>28</v>
      </c>
    </row>
    <row r="10" spans="2:6" ht="12">
      <c r="B10" t="s">
        <v>29</v>
      </c>
      <c r="C10">
        <f>(C19/(((C18+C19)+C20)+C6))</f>
        <v>0</v>
      </c>
      <c r="E10" s="6" t="s">
        <v>30</v>
      </c>
      <c r="F10" s="7" t="s">
        <v>31</v>
      </c>
    </row>
    <row r="11" spans="2:6" ht="12">
      <c r="B11" t="s">
        <v>32</v>
      </c>
      <c r="C11">
        <f>(C20/(((C18+C19)+C20)+C6))</f>
        <v>0</v>
      </c>
      <c r="E11" s="6" t="s">
        <v>33</v>
      </c>
      <c r="F11" s="7" t="s">
        <v>34</v>
      </c>
    </row>
    <row r="12" spans="2:6" ht="12">
      <c r="B12" t="s">
        <v>35</v>
      </c>
      <c r="C12">
        <f>(820000000000000*EXP((-34222/C21)))</f>
        <v>3.58081760875073</v>
      </c>
      <c r="E12" s="6" t="s">
        <v>36</v>
      </c>
      <c r="F12" s="7" t="s">
        <v>37</v>
      </c>
    </row>
    <row r="13" spans="2:6" ht="12">
      <c r="B13" t="s">
        <v>38</v>
      </c>
      <c r="C13">
        <f>(((80770+(6.8*(C21-298)))-(0.00575*((C21^2)-(298^2))))-(0.00000127*((C21^3)-(298^3))))</f>
        <v>78758.21631059</v>
      </c>
      <c r="E13" s="6" t="s">
        <v>39</v>
      </c>
      <c r="F13" s="7" t="s">
        <v>40</v>
      </c>
    </row>
    <row r="14" spans="2:6" ht="12">
      <c r="B14" t="s">
        <v>41</v>
      </c>
      <c r="C14">
        <f>((26.6+(0.183*C21))-(0.00004586*(C21^2)))</f>
        <v>166.8786215</v>
      </c>
      <c r="E14" s="6" t="s">
        <v>42</v>
      </c>
      <c r="F14" s="7" t="s">
        <v>43</v>
      </c>
    </row>
    <row r="15" spans="2:6" ht="12">
      <c r="B15" t="s">
        <v>44</v>
      </c>
      <c r="C15">
        <f>((20.04+(0.0945*C21))-(0.00003095*(C21^2)))</f>
        <v>84.69308625</v>
      </c>
      <c r="E15" s="6" t="s">
        <v>45</v>
      </c>
      <c r="F15" s="7" t="s">
        <v>46</v>
      </c>
    </row>
    <row r="16" spans="2:6" ht="12">
      <c r="B16" t="s">
        <v>47</v>
      </c>
      <c r="C16">
        <f>((13.39+(0.077*C21))-(0.00001871*(C21^2)))</f>
        <v>73.04238025</v>
      </c>
      <c r="E16" s="6" t="s">
        <v>48</v>
      </c>
      <c r="F16" s="7" t="s">
        <v>49</v>
      </c>
    </row>
    <row r="17" spans="2:6" ht="12">
      <c r="B17" t="s">
        <v>50</v>
      </c>
      <c r="C17">
        <f>((6.25+(0.00878*C21))-(0.000000021*(C21^2)))</f>
        <v>15.314804274999998</v>
      </c>
      <c r="E17" s="6" t="s">
        <v>51</v>
      </c>
      <c r="F17" s="7" t="s">
        <v>52</v>
      </c>
    </row>
    <row r="18" spans="1:6" ht="12">
      <c r="A18" s="2" t="s">
        <v>6</v>
      </c>
      <c r="B18" t="s">
        <v>53</v>
      </c>
      <c r="C18" s="8">
        <v>20</v>
      </c>
      <c r="E18" s="6" t="s">
        <v>116</v>
      </c>
      <c r="F18" s="7" t="s">
        <v>55</v>
      </c>
    </row>
    <row r="19" spans="2:6" ht="12">
      <c r="B19" t="s">
        <v>56</v>
      </c>
      <c r="C19" s="8">
        <v>0</v>
      </c>
      <c r="E19" s="6" t="s">
        <v>57</v>
      </c>
      <c r="F19" s="7" t="s">
        <v>58</v>
      </c>
    </row>
    <row r="20" spans="2:6" ht="12">
      <c r="B20" t="s">
        <v>59</v>
      </c>
      <c r="C20" s="8">
        <v>0</v>
      </c>
      <c r="E20" s="6" t="s">
        <v>60</v>
      </c>
      <c r="F20" s="7" t="s">
        <v>61</v>
      </c>
    </row>
    <row r="21" spans="2:6" ht="12">
      <c r="B21" t="s">
        <v>62</v>
      </c>
      <c r="C21" s="8">
        <v>1035</v>
      </c>
      <c r="E21" s="6" t="s">
        <v>63</v>
      </c>
      <c r="F21" s="7" t="s">
        <v>64</v>
      </c>
    </row>
    <row r="22" spans="1:6" ht="12">
      <c r="A22" s="2" t="s">
        <v>7</v>
      </c>
      <c r="B22" t="s">
        <v>65</v>
      </c>
      <c r="C22" s="9">
        <f>C4</f>
        <v>-35.219814412818494</v>
      </c>
      <c r="E22" s="6" t="s">
        <v>66</v>
      </c>
      <c r="F22" s="6"/>
    </row>
    <row r="23" spans="2:6" ht="12">
      <c r="B23" t="s">
        <v>67</v>
      </c>
      <c r="C23" s="9">
        <f>(0-C4)</f>
        <v>35.219814412818494</v>
      </c>
      <c r="E23" s="6" t="s">
        <v>68</v>
      </c>
      <c r="F23" s="6"/>
    </row>
    <row r="24" spans="2:6" ht="12">
      <c r="B24" t="s">
        <v>69</v>
      </c>
      <c r="C24" s="9">
        <f>(0-C4)</f>
        <v>35.219814412818494</v>
      </c>
      <c r="E24" s="6" t="s">
        <v>70</v>
      </c>
      <c r="F24" s="6"/>
    </row>
    <row r="25" spans="2:6" ht="12">
      <c r="B25" t="s">
        <v>71</v>
      </c>
      <c r="C25" s="9">
        <f>(((0-C13)*(0-C4))/((((C18*C14)+(C19*C15))+(C20*C16))+(C6*C17)))</f>
        <v>-766.7157370028567</v>
      </c>
      <c r="E25" s="6" t="s">
        <v>72</v>
      </c>
      <c r="F25" s="6"/>
    </row>
    <row r="26" spans="1:6" ht="12">
      <c r="A26" s="10" t="s">
        <v>73</v>
      </c>
      <c r="B26" t="s">
        <v>74</v>
      </c>
      <c r="C26" s="5">
        <f>0</f>
        <v>0</v>
      </c>
      <c r="E26" s="6" t="s">
        <v>75</v>
      </c>
      <c r="F26" s="6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E27" sqref="E27"/>
    </sheetView>
  </sheetViews>
  <sheetFormatPr defaultColWidth="9.140625" defaultRowHeight="12"/>
  <cols>
    <col min="1" max="1" width="14.7109375" style="0" customWidth="1"/>
    <col min="2" max="2" width="10.7109375" style="0" customWidth="1"/>
    <col min="3" max="3" width="12.7109375" style="0" customWidth="1"/>
    <col min="4" max="4" width="2.7109375" style="0" customWidth="1"/>
    <col min="5" max="6" width="42.7109375" style="0" customWidth="1"/>
  </cols>
  <sheetData>
    <row r="1" ht="18">
      <c r="A1" s="1" t="s">
        <v>0</v>
      </c>
    </row>
    <row r="2" spans="2:6" ht="12">
      <c r="B2" s="3" t="s">
        <v>1</v>
      </c>
      <c r="C2" s="3" t="s">
        <v>2</v>
      </c>
      <c r="D2" s="3"/>
      <c r="E2" s="4" t="s">
        <v>3</v>
      </c>
      <c r="F2" s="4" t="s">
        <v>4</v>
      </c>
    </row>
    <row r="3" spans="1:6" ht="12">
      <c r="A3" s="2" t="s">
        <v>5</v>
      </c>
      <c r="B3" t="s">
        <v>8</v>
      </c>
      <c r="C3">
        <f>((C5-C18)/C5)</f>
        <v>0.3135524006516227</v>
      </c>
      <c r="E3" s="6" t="s">
        <v>9</v>
      </c>
      <c r="F3" s="7" t="s">
        <v>10</v>
      </c>
    </row>
    <row r="4" spans="2:6" ht="12">
      <c r="B4" t="s">
        <v>11</v>
      </c>
      <c r="C4">
        <f>(0-(C12*C8))</f>
        <v>-0.14586641819542184</v>
      </c>
      <c r="E4" s="6" t="s">
        <v>12</v>
      </c>
      <c r="F4" s="7" t="s">
        <v>13</v>
      </c>
    </row>
    <row r="5" spans="2:6" ht="12">
      <c r="B5" t="s">
        <v>14</v>
      </c>
      <c r="C5">
        <f>10</f>
        <v>10</v>
      </c>
      <c r="E5" s="6" t="s">
        <v>77</v>
      </c>
      <c r="F5" s="7" t="s">
        <v>16</v>
      </c>
    </row>
    <row r="6" spans="2:6" ht="12">
      <c r="B6" t="s">
        <v>17</v>
      </c>
      <c r="C6">
        <f>(38.3-C5)</f>
        <v>28.299999999999997</v>
      </c>
      <c r="E6" s="6" t="s">
        <v>18</v>
      </c>
      <c r="F6" s="7" t="s">
        <v>19</v>
      </c>
    </row>
    <row r="7" spans="2:6" ht="12">
      <c r="B7" t="s">
        <v>20</v>
      </c>
      <c r="C7">
        <f>162</f>
        <v>162</v>
      </c>
      <c r="E7" s="6" t="s">
        <v>21</v>
      </c>
      <c r="F7" s="7" t="s">
        <v>22</v>
      </c>
    </row>
    <row r="8" spans="2:6" ht="12">
      <c r="B8" t="s">
        <v>23</v>
      </c>
      <c r="C8">
        <f>(((C9*C7)*1000)/(8.31*C21))</f>
        <v>3.541783023337678</v>
      </c>
      <c r="E8" s="6" t="s">
        <v>24</v>
      </c>
      <c r="F8" s="7" t="s">
        <v>25</v>
      </c>
    </row>
    <row r="9" spans="2:6" ht="12">
      <c r="B9" t="s">
        <v>26</v>
      </c>
      <c r="C9">
        <f>(C18/(((C18+C19)+C20)+C6))</f>
        <v>0.1656664458353237</v>
      </c>
      <c r="E9" s="6" t="s">
        <v>27</v>
      </c>
      <c r="F9" s="7" t="s">
        <v>28</v>
      </c>
    </row>
    <row r="10" spans="2:6" ht="12">
      <c r="B10" t="s">
        <v>29</v>
      </c>
      <c r="C10">
        <f>(C19/(((C18+C19)+C20)+C6))</f>
        <v>0.07567236282623403</v>
      </c>
      <c r="E10" s="6" t="s">
        <v>30</v>
      </c>
      <c r="F10" s="7" t="s">
        <v>31</v>
      </c>
    </row>
    <row r="11" spans="2:6" ht="12">
      <c r="B11" t="s">
        <v>32</v>
      </c>
      <c r="C11">
        <f>(C20/(((C18+C19)+C20)+C6))</f>
        <v>0.07567236282623403</v>
      </c>
      <c r="E11" s="6" t="s">
        <v>33</v>
      </c>
      <c r="F11" s="7" t="s">
        <v>34</v>
      </c>
    </row>
    <row r="12" spans="2:6" ht="12">
      <c r="B12" t="s">
        <v>35</v>
      </c>
      <c r="C12">
        <f>(820000000000000*EXP((-34222/C21)))</f>
        <v>0.0411844591366191</v>
      </c>
      <c r="E12" s="6" t="s">
        <v>36</v>
      </c>
      <c r="F12" s="7" t="s">
        <v>37</v>
      </c>
    </row>
    <row r="13" spans="2:6" ht="12">
      <c r="B13" t="s">
        <v>38</v>
      </c>
      <c r="C13">
        <f>(((80770+(6.8*(C21-298)))-(0.00575*((C21^2)-(298^2))))-(0.00000127*((C21^3)-(298^3))))</f>
        <v>79744.52699564616</v>
      </c>
      <c r="E13" s="6" t="s">
        <v>39</v>
      </c>
      <c r="F13" s="7" t="s">
        <v>40</v>
      </c>
    </row>
    <row r="14" spans="2:6" ht="12">
      <c r="B14" t="s">
        <v>41</v>
      </c>
      <c r="C14">
        <f>((26.6+(0.183*C21))-(0.00004586*(C21^2)))</f>
        <v>155.337982260811</v>
      </c>
      <c r="E14" s="6" t="s">
        <v>42</v>
      </c>
      <c r="F14" s="7" t="s">
        <v>43</v>
      </c>
    </row>
    <row r="15" spans="2:6" ht="12">
      <c r="B15" t="s">
        <v>44</v>
      </c>
      <c r="C15">
        <f>((20.04+(0.0945*C21))-(0.00003095*(C21^2)))</f>
        <v>80.47607043608497</v>
      </c>
      <c r="E15" s="6" t="s">
        <v>45</v>
      </c>
      <c r="F15" s="7" t="s">
        <v>46</v>
      </c>
    </row>
    <row r="16" spans="2:6" ht="12">
      <c r="B16" t="s">
        <v>47</v>
      </c>
      <c r="C16">
        <f>((13.39+(0.077*C21))-(0.00001871*(C21^2)))</f>
        <v>68.0459257205097</v>
      </c>
      <c r="E16" s="6" t="s">
        <v>48</v>
      </c>
      <c r="F16" s="7" t="s">
        <v>49</v>
      </c>
    </row>
    <row r="17" spans="2:6" ht="12">
      <c r="B17" t="s">
        <v>50</v>
      </c>
      <c r="C17">
        <f>((6.25+(0.00878*C21))-(0.000000021*(C21^2)))</f>
        <v>14.238640698663517</v>
      </c>
      <c r="E17" s="6" t="s">
        <v>51</v>
      </c>
      <c r="F17" s="7" t="s">
        <v>52</v>
      </c>
    </row>
    <row r="18" spans="1:6" ht="12">
      <c r="A18" s="2" t="s">
        <v>6</v>
      </c>
      <c r="B18" t="s">
        <v>53</v>
      </c>
      <c r="C18" s="8">
        <v>6.864475993483773</v>
      </c>
      <c r="E18" s="6" t="s">
        <v>76</v>
      </c>
      <c r="F18" s="7" t="s">
        <v>55</v>
      </c>
    </row>
    <row r="19" spans="2:6" ht="12">
      <c r="B19" t="s">
        <v>56</v>
      </c>
      <c r="C19" s="8">
        <v>3.1355240065162255</v>
      </c>
      <c r="E19" s="6" t="s">
        <v>57</v>
      </c>
      <c r="F19" s="7" t="s">
        <v>58</v>
      </c>
    </row>
    <row r="20" spans="2:6" ht="12">
      <c r="B20" t="s">
        <v>59</v>
      </c>
      <c r="C20" s="8">
        <v>3.1355240065162255</v>
      </c>
      <c r="E20" s="6" t="s">
        <v>60</v>
      </c>
      <c r="F20" s="7" t="s">
        <v>61</v>
      </c>
    </row>
    <row r="21" spans="2:6" ht="12">
      <c r="B21" t="s">
        <v>62</v>
      </c>
      <c r="C21" s="8">
        <v>911.856700930202</v>
      </c>
      <c r="E21" s="6" t="s">
        <v>63</v>
      </c>
      <c r="F21" s="7" t="s">
        <v>64</v>
      </c>
    </row>
    <row r="22" spans="1:6" ht="12">
      <c r="A22" s="2" t="s">
        <v>7</v>
      </c>
      <c r="B22" t="s">
        <v>65</v>
      </c>
      <c r="C22" s="9">
        <f>C4</f>
        <v>-0.14586641819542184</v>
      </c>
      <c r="E22" s="6" t="s">
        <v>66</v>
      </c>
      <c r="F22" s="6"/>
    </row>
    <row r="23" spans="2:6" ht="12">
      <c r="B23" t="s">
        <v>67</v>
      </c>
      <c r="C23" s="9">
        <f>(0-C4)</f>
        <v>0.14586641819542184</v>
      </c>
      <c r="E23" s="6" t="s">
        <v>68</v>
      </c>
      <c r="F23" s="6"/>
    </row>
    <row r="24" spans="2:6" ht="12">
      <c r="B24" t="s">
        <v>69</v>
      </c>
      <c r="C24" s="9">
        <f>(0-C4)</f>
        <v>0.14586641819542184</v>
      </c>
      <c r="E24" s="6" t="s">
        <v>70</v>
      </c>
      <c r="F24" s="6"/>
    </row>
    <row r="25" spans="2:6" ht="12">
      <c r="B25" t="s">
        <v>71</v>
      </c>
      <c r="C25" s="9">
        <f>(((0-C13)*(0-C4))/((((C18*C14)+(C19*C15))+(C20*C16))+(C6*C17)))</f>
        <v>-6.011513678020689</v>
      </c>
      <c r="E25" s="6" t="s">
        <v>72</v>
      </c>
      <c r="F25" s="6"/>
    </row>
    <row r="26" spans="1:6" ht="12">
      <c r="A26" s="10" t="s">
        <v>73</v>
      </c>
      <c r="B26" t="s">
        <v>74</v>
      </c>
      <c r="C26" s="5">
        <v>4</v>
      </c>
      <c r="E26" s="6" t="s">
        <v>75</v>
      </c>
      <c r="F26" s="6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16">
      <selection activeCell="F29" sqref="F29:F128"/>
    </sheetView>
  </sheetViews>
  <sheetFormatPr defaultColWidth="9.140625" defaultRowHeight="12"/>
  <sheetData>
    <row r="1" ht="18">
      <c r="A1" s="1" t="s">
        <v>78</v>
      </c>
    </row>
    <row r="2" ht="12">
      <c r="A2" s="10" t="s">
        <v>79</v>
      </c>
    </row>
    <row r="4" ht="12.75">
      <c r="A4" s="11" t="s">
        <v>80</v>
      </c>
    </row>
    <row r="5" spans="2:6" ht="12.75">
      <c r="B5" s="12" t="s">
        <v>1</v>
      </c>
      <c r="C5" s="12" t="s">
        <v>81</v>
      </c>
      <c r="D5" s="12" t="s">
        <v>82</v>
      </c>
      <c r="E5" s="12" t="s">
        <v>83</v>
      </c>
      <c r="F5" s="12" t="s">
        <v>84</v>
      </c>
    </row>
    <row r="6" spans="1:6" ht="12">
      <c r="A6">
        <v>1</v>
      </c>
      <c r="B6" t="s">
        <v>85</v>
      </c>
      <c r="C6">
        <v>0</v>
      </c>
      <c r="D6">
        <v>0</v>
      </c>
      <c r="E6">
        <v>4</v>
      </c>
      <c r="F6">
        <v>4</v>
      </c>
    </row>
    <row r="7" spans="1:6" ht="12">
      <c r="A7">
        <v>2</v>
      </c>
      <c r="B7" t="s">
        <v>86</v>
      </c>
      <c r="C7">
        <v>10</v>
      </c>
      <c r="D7">
        <v>6.864476</v>
      </c>
      <c r="E7">
        <v>10</v>
      </c>
      <c r="F7">
        <v>6.864476</v>
      </c>
    </row>
    <row r="8" spans="1:6" ht="12">
      <c r="A8">
        <v>3</v>
      </c>
      <c r="B8" t="s">
        <v>87</v>
      </c>
      <c r="C8">
        <v>0</v>
      </c>
      <c r="D8">
        <v>0</v>
      </c>
      <c r="E8">
        <v>3.135524</v>
      </c>
      <c r="F8">
        <v>3.135524</v>
      </c>
    </row>
    <row r="9" spans="1:6" ht="12">
      <c r="A9">
        <v>4</v>
      </c>
      <c r="B9" t="s">
        <v>88</v>
      </c>
      <c r="C9">
        <v>0</v>
      </c>
      <c r="D9">
        <v>0</v>
      </c>
      <c r="E9">
        <v>3.135524</v>
      </c>
      <c r="F9">
        <v>3.135524</v>
      </c>
    </row>
    <row r="10" spans="1:6" ht="12">
      <c r="A10">
        <v>5</v>
      </c>
      <c r="B10" t="s">
        <v>89</v>
      </c>
      <c r="C10">
        <v>1035</v>
      </c>
      <c r="D10">
        <v>911.8567</v>
      </c>
      <c r="E10">
        <v>1035</v>
      </c>
      <c r="F10">
        <v>911.8567</v>
      </c>
    </row>
    <row r="11" spans="1:6" ht="12">
      <c r="A11">
        <v>6</v>
      </c>
      <c r="B11" t="s">
        <v>90</v>
      </c>
      <c r="C11">
        <v>0</v>
      </c>
      <c r="D11">
        <v>0</v>
      </c>
      <c r="E11">
        <v>0.3135524</v>
      </c>
      <c r="F11">
        <v>0.3135524</v>
      </c>
    </row>
    <row r="13" ht="12.75">
      <c r="A13" s="11" t="s">
        <v>91</v>
      </c>
    </row>
    <row r="14" ht="12">
      <c r="A14" t="s">
        <v>92</v>
      </c>
    </row>
    <row r="15" ht="12">
      <c r="A15" t="s">
        <v>93</v>
      </c>
    </row>
    <row r="16" ht="12">
      <c r="A16" t="s">
        <v>94</v>
      </c>
    </row>
    <row r="17" ht="12">
      <c r="A17" t="s">
        <v>95</v>
      </c>
    </row>
    <row r="19" ht="12.75">
      <c r="A19" s="11" t="s">
        <v>96</v>
      </c>
    </row>
    <row r="20" ht="12">
      <c r="A20" t="s">
        <v>97</v>
      </c>
    </row>
    <row r="22" ht="12.75">
      <c r="A22" s="11" t="s">
        <v>98</v>
      </c>
    </row>
    <row r="23" ht="12">
      <c r="A23" t="s">
        <v>99</v>
      </c>
    </row>
    <row r="24" ht="12">
      <c r="A24" t="s">
        <v>100</v>
      </c>
    </row>
    <row r="25" ht="12">
      <c r="A25" t="s">
        <v>101</v>
      </c>
    </row>
    <row r="27" ht="12.75">
      <c r="A27" s="11" t="s">
        <v>102</v>
      </c>
    </row>
    <row r="28" spans="2:7" ht="12.75">
      <c r="B28" s="12" t="s">
        <v>85</v>
      </c>
      <c r="C28" s="12" t="s">
        <v>86</v>
      </c>
      <c r="D28" s="12" t="s">
        <v>87</v>
      </c>
      <c r="E28" s="12" t="s">
        <v>88</v>
      </c>
      <c r="F28" s="12" t="s">
        <v>89</v>
      </c>
      <c r="G28" s="12" t="s">
        <v>90</v>
      </c>
    </row>
    <row r="29" spans="1:7" ht="12">
      <c r="A29">
        <v>1</v>
      </c>
      <c r="B29">
        <v>0</v>
      </c>
      <c r="C29">
        <v>10</v>
      </c>
      <c r="D29">
        <v>0</v>
      </c>
      <c r="E29">
        <v>0</v>
      </c>
      <c r="F29">
        <v>1035</v>
      </c>
      <c r="G29">
        <v>0</v>
      </c>
    </row>
    <row r="30" spans="1:7" ht="12">
      <c r="A30">
        <v>2</v>
      </c>
      <c r="B30">
        <v>0.08306117539781502</v>
      </c>
      <c r="C30">
        <v>9.186782649592375</v>
      </c>
      <c r="D30">
        <v>0.8132173504076223</v>
      </c>
      <c r="E30">
        <v>0.8132173504076223</v>
      </c>
      <c r="F30">
        <v>1004.1701514431512</v>
      </c>
      <c r="G30">
        <v>0.07732741955428626</v>
      </c>
    </row>
    <row r="31" spans="1:7" ht="12">
      <c r="A31">
        <v>3</v>
      </c>
      <c r="B31">
        <v>0.13417575542686982</v>
      </c>
      <c r="C31">
        <v>8.9349288485345</v>
      </c>
      <c r="D31">
        <v>1.065071151465497</v>
      </c>
      <c r="E31">
        <v>1.065071151465497</v>
      </c>
      <c r="F31">
        <v>994.4717338710044</v>
      </c>
      <c r="G31">
        <v>0.10238871980162667</v>
      </c>
    </row>
    <row r="32" spans="1:7" ht="12">
      <c r="A32">
        <v>4</v>
      </c>
      <c r="B32">
        <v>0.1811466295656024</v>
      </c>
      <c r="C32">
        <v>8.76352955591244</v>
      </c>
      <c r="D32">
        <v>1.2364704440875578</v>
      </c>
      <c r="E32">
        <v>1.2364704440875578</v>
      </c>
      <c r="F32">
        <v>987.829740361984</v>
      </c>
      <c r="G32">
        <v>0.11947280411456038</v>
      </c>
    </row>
    <row r="33" spans="1:7" ht="12">
      <c r="A33">
        <v>5</v>
      </c>
      <c r="B33">
        <v>0.2096878977406975</v>
      </c>
      <c r="C33">
        <v>8.677066972314504</v>
      </c>
      <c r="D33">
        <v>1.3229330276854923</v>
      </c>
      <c r="E33">
        <v>1.3229330276854923</v>
      </c>
      <c r="F33">
        <v>984.4662145396968</v>
      </c>
      <c r="G33">
        <v>0.12809744747409954</v>
      </c>
    </row>
    <row r="34" spans="1:7" ht="12">
      <c r="A34">
        <v>6</v>
      </c>
      <c r="B34">
        <v>0.2416878977406975</v>
      </c>
      <c r="C34">
        <v>8.591675420014049</v>
      </c>
      <c r="D34">
        <v>1.4083245799859487</v>
      </c>
      <c r="E34">
        <v>1.4083245799859487</v>
      </c>
      <c r="F34">
        <v>981.1357572638483</v>
      </c>
      <c r="G34">
        <v>0.13668821717112573</v>
      </c>
    </row>
    <row r="35" spans="1:7" ht="12">
      <c r="A35">
        <v>7</v>
      </c>
      <c r="B35">
        <v>0.3056878977406975</v>
      </c>
      <c r="C35">
        <v>8.447931118251716</v>
      </c>
      <c r="D35">
        <v>1.5520688817482804</v>
      </c>
      <c r="E35">
        <v>1.5520688817482804</v>
      </c>
      <c r="F35">
        <v>975.5099886836938</v>
      </c>
      <c r="G35">
        <v>0.15188907176016891</v>
      </c>
    </row>
    <row r="36" spans="1:7" ht="12">
      <c r="A36">
        <v>8</v>
      </c>
      <c r="B36">
        <v>0.3376878977406975</v>
      </c>
      <c r="C36">
        <v>8.386281340426933</v>
      </c>
      <c r="D36">
        <v>1.6137186595730646</v>
      </c>
      <c r="E36">
        <v>1.6137186595730646</v>
      </c>
      <c r="F36">
        <v>973.0896646981049</v>
      </c>
      <c r="G36">
        <v>0.15835780353889106</v>
      </c>
    </row>
    <row r="37" spans="1:7" ht="12">
      <c r="A37">
        <v>9</v>
      </c>
      <c r="B37">
        <v>0.36968789774069755</v>
      </c>
      <c r="C37">
        <v>8.329929274041023</v>
      </c>
      <c r="D37">
        <v>1.6700707259589753</v>
      </c>
      <c r="E37">
        <v>1.6700707259589753</v>
      </c>
      <c r="F37">
        <v>970.8733550148626</v>
      </c>
      <c r="G37">
        <v>0.16424729276368807</v>
      </c>
    </row>
    <row r="38" spans="1:7" ht="12">
      <c r="A38">
        <v>10</v>
      </c>
      <c r="B38">
        <v>0.4016878977406976</v>
      </c>
      <c r="C38">
        <v>8.278061869484228</v>
      </c>
      <c r="D38">
        <v>1.7219381305157706</v>
      </c>
      <c r="E38">
        <v>1.7219381305157706</v>
      </c>
      <c r="F38">
        <v>968.8300620505132</v>
      </c>
      <c r="G38">
        <v>0.16964992257058925</v>
      </c>
    </row>
    <row r="39" spans="1:7" ht="12">
      <c r="A39">
        <v>11</v>
      </c>
      <c r="B39">
        <v>0.46568789774069763</v>
      </c>
      <c r="C39">
        <v>8.185344311902114</v>
      </c>
      <c r="D39">
        <v>1.8146556880978841</v>
      </c>
      <c r="E39">
        <v>1.8146556880978841</v>
      </c>
      <c r="F39">
        <v>965.1694263086777</v>
      </c>
      <c r="G39">
        <v>0.1792682464298851</v>
      </c>
    </row>
    <row r="40" spans="1:7" ht="12">
      <c r="A40">
        <v>12</v>
      </c>
      <c r="B40">
        <v>0.49768789774069766</v>
      </c>
      <c r="C40">
        <v>8.143561865225543</v>
      </c>
      <c r="D40">
        <v>1.8564381347744545</v>
      </c>
      <c r="E40">
        <v>1.8564381347744545</v>
      </c>
      <c r="F40">
        <v>963.5163923197318</v>
      </c>
      <c r="G40">
        <v>0.18358759506171402</v>
      </c>
    </row>
    <row r="41" spans="1:7" ht="12">
      <c r="A41">
        <v>13</v>
      </c>
      <c r="B41">
        <v>0.5296878977406977</v>
      </c>
      <c r="C41">
        <v>8.104345950637724</v>
      </c>
      <c r="D41">
        <v>1.895654049362274</v>
      </c>
      <c r="E41">
        <v>1.895654049362274</v>
      </c>
      <c r="F41">
        <v>961.9629701755451</v>
      </c>
      <c r="G41">
        <v>0.1876337919688485</v>
      </c>
    </row>
    <row r="42" spans="1:7" ht="12">
      <c r="A42">
        <v>14</v>
      </c>
      <c r="B42">
        <v>0.5616878977406977</v>
      </c>
      <c r="C42">
        <v>8.067408914481213</v>
      </c>
      <c r="D42">
        <v>1.9325910855187844</v>
      </c>
      <c r="E42">
        <v>1.9325910855187844</v>
      </c>
      <c r="F42">
        <v>960.4981075466662</v>
      </c>
      <c r="G42">
        <v>0.19143830876679982</v>
      </c>
    </row>
    <row r="43" spans="1:7" ht="12">
      <c r="A43">
        <v>15</v>
      </c>
      <c r="B43">
        <v>0.6256878977406978</v>
      </c>
      <c r="C43">
        <v>7.9994384212085885</v>
      </c>
      <c r="D43">
        <v>2.0005615787914084</v>
      </c>
      <c r="E43">
        <v>2.0005615787914084</v>
      </c>
      <c r="F43">
        <v>957.798155756384</v>
      </c>
      <c r="G43">
        <v>0.19842377639683803</v>
      </c>
    </row>
    <row r="44" spans="1:7" ht="12">
      <c r="A44">
        <v>16</v>
      </c>
      <c r="B44">
        <v>0.6576878977406978</v>
      </c>
      <c r="C44">
        <v>7.968022348425117</v>
      </c>
      <c r="D44">
        <v>2.03197765157488</v>
      </c>
      <c r="E44">
        <v>2.03197765157488</v>
      </c>
      <c r="F44">
        <v>956.5483216989753</v>
      </c>
      <c r="G44">
        <v>0.2016461169529979</v>
      </c>
    </row>
    <row r="45" spans="1:7" ht="12">
      <c r="A45">
        <v>17</v>
      </c>
      <c r="B45">
        <v>0.6896878977406978</v>
      </c>
      <c r="C45">
        <v>7.938107721503316</v>
      </c>
      <c r="D45">
        <v>2.0618922784966807</v>
      </c>
      <c r="E45">
        <v>2.0618922784966807</v>
      </c>
      <c r="F45">
        <v>955.3570932875489</v>
      </c>
      <c r="G45">
        <v>0.20471094762934153</v>
      </c>
    </row>
    <row r="46" spans="1:7" ht="12">
      <c r="A46">
        <v>18</v>
      </c>
      <c r="B46">
        <v>0.7216878977406979</v>
      </c>
      <c r="C46">
        <v>7.90956200287654</v>
      </c>
      <c r="D46">
        <v>2.090437997123457</v>
      </c>
      <c r="E46">
        <v>2.090437997123457</v>
      </c>
      <c r="F46">
        <v>954.2193490769743</v>
      </c>
      <c r="G46">
        <v>0.20763247581772593</v>
      </c>
    </row>
    <row r="47" spans="1:7" ht="12">
      <c r="A47">
        <v>19</v>
      </c>
      <c r="B47">
        <v>0.7856878977406979</v>
      </c>
      <c r="C47">
        <v>7.856127604211362</v>
      </c>
      <c r="D47">
        <v>2.1438723957886356</v>
      </c>
      <c r="E47">
        <v>2.1438723957886356</v>
      </c>
      <c r="F47">
        <v>952.0869161004354</v>
      </c>
      <c r="G47">
        <v>0.21309365377267292</v>
      </c>
    </row>
    <row r="48" spans="1:7" ht="12">
      <c r="A48">
        <v>20</v>
      </c>
      <c r="B48">
        <v>0.8176878977406979</v>
      </c>
      <c r="C48">
        <v>7.831046858173491</v>
      </c>
      <c r="D48">
        <v>2.168953141826506</v>
      </c>
      <c r="E48">
        <v>2.168953141826506</v>
      </c>
      <c r="F48">
        <v>951.0847883459171</v>
      </c>
      <c r="G48">
        <v>0.21565374909884277</v>
      </c>
    </row>
    <row r="49" spans="1:7" ht="12">
      <c r="A49">
        <v>21</v>
      </c>
      <c r="B49">
        <v>0.849687897740698</v>
      </c>
      <c r="C49">
        <v>7.806946991388923</v>
      </c>
      <c r="D49">
        <v>2.1930530086110736</v>
      </c>
      <c r="E49">
        <v>2.1930530086110736</v>
      </c>
      <c r="F49">
        <v>950.121117811785</v>
      </c>
      <c r="G49">
        <v>0.21811186536085786</v>
      </c>
    </row>
    <row r="50" spans="1:7" ht="12">
      <c r="A50">
        <v>22</v>
      </c>
      <c r="B50">
        <v>0.881687897740698</v>
      </c>
      <c r="C50">
        <v>7.78375658794573</v>
      </c>
      <c r="D50">
        <v>2.2162434120542662</v>
      </c>
      <c r="E50">
        <v>2.2162434120542662</v>
      </c>
      <c r="F50">
        <v>949.1931325003918</v>
      </c>
      <c r="G50">
        <v>0.22047556035791455</v>
      </c>
    </row>
    <row r="51" spans="1:7" ht="12">
      <c r="A51">
        <v>23</v>
      </c>
      <c r="B51">
        <v>0.9456878977406981</v>
      </c>
      <c r="C51">
        <v>7.739854720881504</v>
      </c>
      <c r="D51">
        <v>2.260145279118492</v>
      </c>
      <c r="E51">
        <v>2.260145279118492</v>
      </c>
      <c r="F51">
        <v>947.4345258062147</v>
      </c>
      <c r="G51">
        <v>0.224946020779017</v>
      </c>
    </row>
    <row r="52" spans="1:7" ht="12">
      <c r="A52">
        <v>24</v>
      </c>
      <c r="B52">
        <v>0.9776878977406981</v>
      </c>
      <c r="C52">
        <v>7.719033817959321</v>
      </c>
      <c r="D52">
        <v>2.2809661820406752</v>
      </c>
      <c r="E52">
        <v>2.2809661820406752</v>
      </c>
      <c r="F52">
        <v>946.5996484643181</v>
      </c>
      <c r="G52">
        <v>0.22706431334324692</v>
      </c>
    </row>
    <row r="53" spans="1:7" ht="12">
      <c r="A53">
        <v>25</v>
      </c>
      <c r="B53">
        <v>1.009687897740698</v>
      </c>
      <c r="C53">
        <v>7.698901962546574</v>
      </c>
      <c r="D53">
        <v>2.3010980374534222</v>
      </c>
      <c r="E53">
        <v>2.3010980374534222</v>
      </c>
      <c r="F53">
        <v>945.7918854031302</v>
      </c>
      <c r="G53">
        <v>0.2291114064506476</v>
      </c>
    </row>
    <row r="54" spans="1:7" ht="12">
      <c r="A54">
        <v>26</v>
      </c>
      <c r="B54">
        <v>1.041687897740698</v>
      </c>
      <c r="C54">
        <v>7.679416466112423</v>
      </c>
      <c r="D54">
        <v>2.3205835338875733</v>
      </c>
      <c r="E54">
        <v>2.3205835338875733</v>
      </c>
      <c r="F54">
        <v>945.0095735544535</v>
      </c>
      <c r="G54">
        <v>0.2310917780555492</v>
      </c>
    </row>
    <row r="55" spans="1:7" ht="12">
      <c r="A55">
        <v>27</v>
      </c>
      <c r="B55">
        <v>1.105687897740698</v>
      </c>
      <c r="C55">
        <v>7.642232380679162</v>
      </c>
      <c r="D55">
        <v>2.357767619320834</v>
      </c>
      <c r="E55">
        <v>2.357767619320834</v>
      </c>
      <c r="F55">
        <v>943.5153704098544</v>
      </c>
      <c r="G55">
        <v>0.2348682909924218</v>
      </c>
    </row>
    <row r="56" spans="1:7" ht="12">
      <c r="A56">
        <v>28</v>
      </c>
      <c r="B56">
        <v>1.1376878977406981</v>
      </c>
      <c r="C56">
        <v>7.624465750365431</v>
      </c>
      <c r="D56">
        <v>2.3755342496345655</v>
      </c>
      <c r="E56">
        <v>2.3755342496345655</v>
      </c>
      <c r="F56">
        <v>942.8008240814786</v>
      </c>
      <c r="G56">
        <v>0.23667154540435914</v>
      </c>
    </row>
    <row r="57" spans="1:7" ht="12">
      <c r="A57">
        <v>29</v>
      </c>
      <c r="B57">
        <v>1.1696878977406981</v>
      </c>
      <c r="C57">
        <v>7.607208695538979</v>
      </c>
      <c r="D57">
        <v>2.3927913044610167</v>
      </c>
      <c r="E57">
        <v>2.3927913044610167</v>
      </c>
      <c r="F57">
        <v>942.1063918955216</v>
      </c>
      <c r="G57">
        <v>0.23842237990299786</v>
      </c>
    </row>
    <row r="58" spans="1:7" ht="12">
      <c r="A58">
        <v>30</v>
      </c>
      <c r="B58">
        <v>1.2016878977406982</v>
      </c>
      <c r="C58">
        <v>7.590433742991151</v>
      </c>
      <c r="D58">
        <v>2.409566257008845</v>
      </c>
      <c r="E58">
        <v>2.409566257008845</v>
      </c>
      <c r="F58">
        <v>941.4310001904762</v>
      </c>
      <c r="G58">
        <v>0.24012365787881942</v>
      </c>
    </row>
    <row r="59" spans="1:7" ht="12">
      <c r="A59">
        <v>31</v>
      </c>
      <c r="B59">
        <v>1.2656878977406982</v>
      </c>
      <c r="C59">
        <v>7.5582307303345715</v>
      </c>
      <c r="D59">
        <v>2.4417692696654254</v>
      </c>
      <c r="E59">
        <v>2.4417692696654254</v>
      </c>
      <c r="F59">
        <v>940.1334503414805</v>
      </c>
      <c r="G59">
        <v>0.24338789196486815</v>
      </c>
    </row>
    <row r="60" spans="1:7" ht="12">
      <c r="A60">
        <v>32</v>
      </c>
      <c r="B60">
        <v>1.2976878977406983</v>
      </c>
      <c r="C60">
        <v>7.542757583121766</v>
      </c>
      <c r="D60">
        <v>2.457242416878231</v>
      </c>
      <c r="E60">
        <v>2.457242416878231</v>
      </c>
      <c r="F60">
        <v>939.5095277270257</v>
      </c>
      <c r="G60">
        <v>0.24495553513950047</v>
      </c>
    </row>
    <row r="61" spans="1:7" ht="12">
      <c r="A61">
        <v>33</v>
      </c>
      <c r="B61">
        <v>1.3296878977406983</v>
      </c>
      <c r="C61">
        <v>7.5276760088377666</v>
      </c>
      <c r="D61">
        <v>2.4723239911622303</v>
      </c>
      <c r="E61">
        <v>2.4723239911622303</v>
      </c>
      <c r="F61">
        <v>938.9011029270647</v>
      </c>
      <c r="G61">
        <v>0.24648303378691905</v>
      </c>
    </row>
    <row r="62" spans="1:7" ht="12">
      <c r="A62">
        <v>34</v>
      </c>
      <c r="B62">
        <v>1.3616878977406983</v>
      </c>
      <c r="C62">
        <v>7.512967321257836</v>
      </c>
      <c r="D62">
        <v>2.4870326787421613</v>
      </c>
      <c r="E62">
        <v>2.4870326787421613</v>
      </c>
      <c r="F62">
        <v>938.3074436917166</v>
      </c>
      <c r="G62">
        <v>0.24797232593662483</v>
      </c>
    </row>
    <row r="63" spans="1:7" ht="12">
      <c r="A63">
        <v>35</v>
      </c>
      <c r="B63">
        <v>1.4256878977406984</v>
      </c>
      <c r="C63">
        <v>7.48460020252996</v>
      </c>
      <c r="D63">
        <v>2.515399797470037</v>
      </c>
      <c r="E63">
        <v>2.515399797470037</v>
      </c>
      <c r="F63">
        <v>937.1617397464967</v>
      </c>
      <c r="G63">
        <v>0.25084337783571753</v>
      </c>
    </row>
    <row r="64" spans="1:7" ht="12">
      <c r="A64">
        <v>36</v>
      </c>
      <c r="B64">
        <v>1.4576878977406984</v>
      </c>
      <c r="C64">
        <v>7.470910405841317</v>
      </c>
      <c r="D64">
        <v>2.5290895941586804</v>
      </c>
      <c r="E64">
        <v>2.5290895941586804</v>
      </c>
      <c r="F64">
        <v>936.6084644211675</v>
      </c>
      <c r="G64">
        <v>0.2522283840623053</v>
      </c>
    </row>
    <row r="65" spans="1:7" ht="12">
      <c r="A65">
        <v>37</v>
      </c>
      <c r="B65">
        <v>1.4896878977406984</v>
      </c>
      <c r="C65">
        <v>7.45753056973069</v>
      </c>
      <c r="D65">
        <v>2.5424694302693074</v>
      </c>
      <c r="E65">
        <v>2.5424694302693074</v>
      </c>
      <c r="F65">
        <v>936.0674858716066</v>
      </c>
      <c r="G65">
        <v>0.2535816973925507</v>
      </c>
    </row>
    <row r="66" spans="1:7" ht="12">
      <c r="A66">
        <v>38</v>
      </c>
      <c r="B66">
        <v>1.5216878977406985</v>
      </c>
      <c r="C66">
        <v>7.444447426757002</v>
      </c>
      <c r="D66">
        <v>2.5555525732429953</v>
      </c>
      <c r="E66">
        <v>2.5555525732429953</v>
      </c>
      <c r="F66">
        <v>935.53828294348</v>
      </c>
      <c r="G66">
        <v>0.254904688538936</v>
      </c>
    </row>
    <row r="67" spans="1:7" ht="12">
      <c r="A67">
        <v>39</v>
      </c>
      <c r="B67">
        <v>1.5856878977406985</v>
      </c>
      <c r="C67">
        <v>7.419122205660229</v>
      </c>
      <c r="D67">
        <v>2.5808777943397687</v>
      </c>
      <c r="E67">
        <v>2.5808777943397687</v>
      </c>
      <c r="F67">
        <v>934.5132775624671</v>
      </c>
      <c r="G67">
        <v>0.25746476396013956</v>
      </c>
    </row>
    <row r="68" spans="1:7" ht="12">
      <c r="A68">
        <v>40</v>
      </c>
      <c r="B68">
        <v>1.6176878977406985</v>
      </c>
      <c r="C68">
        <v>7.4068574548604085</v>
      </c>
      <c r="D68">
        <v>2.5931425451395897</v>
      </c>
      <c r="E68">
        <v>2.5931425451395897</v>
      </c>
      <c r="F68">
        <v>934.0165835369108</v>
      </c>
      <c r="G68">
        <v>0.25870418682820917</v>
      </c>
    </row>
    <row r="69" spans="1:7" ht="12">
      <c r="A69">
        <v>41</v>
      </c>
      <c r="B69">
        <v>1.6496878977406986</v>
      </c>
      <c r="C69">
        <v>7.394843937712296</v>
      </c>
      <c r="D69">
        <v>2.6051560622877017</v>
      </c>
      <c r="E69">
        <v>2.6051560622877017</v>
      </c>
      <c r="F69">
        <v>933.5298775545027</v>
      </c>
      <c r="G69">
        <v>0.2599179767113292</v>
      </c>
    </row>
    <row r="70" spans="1:7" ht="12">
      <c r="A70">
        <v>42</v>
      </c>
      <c r="B70">
        <v>1.6816878977406986</v>
      </c>
      <c r="C70">
        <v>7.383071905168855</v>
      </c>
      <c r="D70">
        <v>2.6169280948311435</v>
      </c>
      <c r="E70">
        <v>2.6169280948311435</v>
      </c>
      <c r="F70">
        <v>933.0527758435065</v>
      </c>
      <c r="G70">
        <v>0.26110713767959276</v>
      </c>
    </row>
    <row r="71" spans="1:7" ht="12">
      <c r="A71">
        <v>43</v>
      </c>
      <c r="B71">
        <v>1.7456878977406987</v>
      </c>
      <c r="C71">
        <v>7.360216008305452</v>
      </c>
      <c r="D71">
        <v>2.6397839916945474</v>
      </c>
      <c r="E71">
        <v>2.6397839916945474</v>
      </c>
      <c r="F71">
        <v>932.1259561404587</v>
      </c>
      <c r="G71">
        <v>0.2634153074340236</v>
      </c>
    </row>
    <row r="72" spans="1:7" ht="12">
      <c r="A72">
        <v>44</v>
      </c>
      <c r="B72">
        <v>1.7776878977406987</v>
      </c>
      <c r="C72">
        <v>7.349115238918485</v>
      </c>
      <c r="D72">
        <v>2.6508847610815134</v>
      </c>
      <c r="E72">
        <v>2.6508847610815134</v>
      </c>
      <c r="F72">
        <v>931.6755720226064</v>
      </c>
      <c r="G72">
        <v>0.26453605497134836</v>
      </c>
    </row>
    <row r="73" spans="1:7" ht="12">
      <c r="A73">
        <v>45</v>
      </c>
      <c r="B73">
        <v>1.8096878977406987</v>
      </c>
      <c r="C73">
        <v>7.3382220737050305</v>
      </c>
      <c r="D73">
        <v>2.661777926294968</v>
      </c>
      <c r="E73">
        <v>2.661777926294968</v>
      </c>
      <c r="F73">
        <v>931.2334571884255</v>
      </c>
      <c r="G73">
        <v>0.26563565846027704</v>
      </c>
    </row>
    <row r="74" spans="1:7" ht="12">
      <c r="A74">
        <v>46</v>
      </c>
      <c r="B74">
        <v>1.8416878977406987</v>
      </c>
      <c r="C74">
        <v>7.3275291450334405</v>
      </c>
      <c r="D74">
        <v>2.672470854966558</v>
      </c>
      <c r="E74">
        <v>2.672470854966558</v>
      </c>
      <c r="F74">
        <v>930.7993210476242</v>
      </c>
      <c r="G74">
        <v>0.26671487475116207</v>
      </c>
    </row>
    <row r="75" spans="1:7" ht="12">
      <c r="A75">
        <v>47</v>
      </c>
      <c r="B75">
        <v>1.9056878977406988</v>
      </c>
      <c r="C75">
        <v>7.306716405525241</v>
      </c>
      <c r="D75">
        <v>2.693283594474758</v>
      </c>
      <c r="E75">
        <v>2.693283594474758</v>
      </c>
      <c r="F75">
        <v>929.9538960919573</v>
      </c>
      <c r="G75">
        <v>0.2688149785297679</v>
      </c>
    </row>
    <row r="76" spans="1:7" ht="12">
      <c r="A76">
        <v>48</v>
      </c>
      <c r="B76">
        <v>1.9376878977406988</v>
      </c>
      <c r="C76">
        <v>7.296583663307161</v>
      </c>
      <c r="D76">
        <v>2.703416336692837</v>
      </c>
      <c r="E76">
        <v>2.703416336692837</v>
      </c>
      <c r="F76">
        <v>929.5420967856414</v>
      </c>
      <c r="G76">
        <v>0.26983719292535124</v>
      </c>
    </row>
    <row r="77" spans="1:7" ht="12">
      <c r="A77">
        <v>49</v>
      </c>
      <c r="B77">
        <v>1.9696878977406989</v>
      </c>
      <c r="C77">
        <v>7.286625249699565</v>
      </c>
      <c r="D77">
        <v>2.7133747503004333</v>
      </c>
      <c r="E77">
        <v>2.7133747503004333</v>
      </c>
      <c r="F77">
        <v>929.1372534283722</v>
      </c>
      <c r="G77">
        <v>0.270841678651906</v>
      </c>
    </row>
    <row r="78" spans="1:7" ht="12">
      <c r="A78">
        <v>50</v>
      </c>
      <c r="B78">
        <v>2.0016878977406987</v>
      </c>
      <c r="C78">
        <v>7.276835465058692</v>
      </c>
      <c r="D78">
        <v>2.7231645349413065</v>
      </c>
      <c r="E78">
        <v>2.7231645349413065</v>
      </c>
      <c r="F78">
        <v>928.7391408196607</v>
      </c>
      <c r="G78">
        <v>0.27182901994805303</v>
      </c>
    </row>
    <row r="79" spans="1:7" ht="12">
      <c r="A79">
        <v>51</v>
      </c>
      <c r="B79">
        <v>2.0656878977406987</v>
      </c>
      <c r="C79">
        <v>7.257740326283322</v>
      </c>
      <c r="D79">
        <v>2.7422596737166756</v>
      </c>
      <c r="E79">
        <v>2.7422596737166756</v>
      </c>
      <c r="F79">
        <v>927.9622597249211</v>
      </c>
      <c r="G79">
        <v>0.27375446756201754</v>
      </c>
    </row>
    <row r="80" spans="1:7" ht="12">
      <c r="A80">
        <v>52</v>
      </c>
      <c r="B80">
        <v>2.0976878977406987</v>
      </c>
      <c r="C80">
        <v>7.248424865592603</v>
      </c>
      <c r="D80">
        <v>2.751575134407395</v>
      </c>
      <c r="E80">
        <v>2.751575134407395</v>
      </c>
      <c r="F80">
        <v>927.5830915858676</v>
      </c>
      <c r="G80">
        <v>0.2746936088622687</v>
      </c>
    </row>
    <row r="81" spans="1:7" ht="12">
      <c r="A81">
        <v>53</v>
      </c>
      <c r="B81">
        <v>2.1296878977406988</v>
      </c>
      <c r="C81">
        <v>7.239257790685253</v>
      </c>
      <c r="D81">
        <v>2.760742209314745</v>
      </c>
      <c r="E81">
        <v>2.760742209314745</v>
      </c>
      <c r="F81">
        <v>927.2098537145926</v>
      </c>
      <c r="G81">
        <v>0.2756176788245218</v>
      </c>
    </row>
    <row r="82" spans="1:7" ht="12">
      <c r="A82">
        <v>54</v>
      </c>
      <c r="B82">
        <v>2.161687897740699</v>
      </c>
      <c r="C82">
        <v>7.230234604215749</v>
      </c>
      <c r="D82">
        <v>2.7697653957842494</v>
      </c>
      <c r="E82">
        <v>2.7697653957842494</v>
      </c>
      <c r="F82">
        <v>926.8423681258357</v>
      </c>
      <c r="G82">
        <v>0.27652713759849246</v>
      </c>
    </row>
    <row r="83" spans="1:7" ht="12">
      <c r="A83">
        <v>55</v>
      </c>
      <c r="B83">
        <v>2.225687897740699</v>
      </c>
      <c r="C83">
        <v>7.212602890980527</v>
      </c>
      <c r="D83">
        <v>2.787397109019471</v>
      </c>
      <c r="E83">
        <v>2.787397109019471</v>
      </c>
      <c r="F83">
        <v>926.1239805299439</v>
      </c>
      <c r="G83">
        <v>0.27830396080361836</v>
      </c>
    </row>
    <row r="84" spans="1:7" ht="12">
      <c r="A84">
        <v>56</v>
      </c>
      <c r="B84">
        <v>2.257687897740699</v>
      </c>
      <c r="C84">
        <v>7.203986319588953</v>
      </c>
      <c r="D84">
        <v>2.796013680411045</v>
      </c>
      <c r="E84">
        <v>2.796013680411045</v>
      </c>
      <c r="F84">
        <v>925.7727599089725</v>
      </c>
      <c r="G84">
        <v>0.2791721476553922</v>
      </c>
    </row>
    <row r="85" spans="1:7" ht="12">
      <c r="A85">
        <v>57</v>
      </c>
      <c r="B85">
        <v>2.289687897740699</v>
      </c>
      <c r="C85">
        <v>7.195497526749698</v>
      </c>
      <c r="D85">
        <v>2.804502473250301</v>
      </c>
      <c r="E85">
        <v>2.804502473250301</v>
      </c>
      <c r="F85">
        <v>925.4266535354798</v>
      </c>
      <c r="G85">
        <v>0.2800273703001027</v>
      </c>
    </row>
    <row r="86" spans="1:7" ht="12">
      <c r="A86">
        <v>58</v>
      </c>
      <c r="B86">
        <v>2.321687897740699</v>
      </c>
      <c r="C86">
        <v>7.187132903150673</v>
      </c>
      <c r="D86">
        <v>2.8128670968493257</v>
      </c>
      <c r="E86">
        <v>2.8128670968493257</v>
      </c>
      <c r="F86">
        <v>925.0855183537305</v>
      </c>
      <c r="G86">
        <v>0.2808699974423091</v>
      </c>
    </row>
    <row r="87" spans="1:7" ht="12">
      <c r="A87">
        <v>59</v>
      </c>
      <c r="B87">
        <v>2.385687897740699</v>
      </c>
      <c r="C87">
        <v>7.170762463542376</v>
      </c>
      <c r="D87">
        <v>2.829237536457624</v>
      </c>
      <c r="E87">
        <v>2.829237536457624</v>
      </c>
      <c r="F87">
        <v>924.417618364795</v>
      </c>
      <c r="G87">
        <v>0.28251886423465933</v>
      </c>
    </row>
    <row r="88" spans="1:7" ht="12">
      <c r="A88">
        <v>60</v>
      </c>
      <c r="B88">
        <v>2.417687897740699</v>
      </c>
      <c r="C88">
        <v>7.162750142423143</v>
      </c>
      <c r="D88">
        <v>2.8372498575768574</v>
      </c>
      <c r="E88">
        <v>2.8372498575768574</v>
      </c>
      <c r="F88">
        <v>924.0905955437887</v>
      </c>
      <c r="G88">
        <v>0.283325767934418</v>
      </c>
    </row>
    <row r="89" spans="1:7" ht="12">
      <c r="A89">
        <v>61</v>
      </c>
      <c r="B89">
        <v>2.449687897740699</v>
      </c>
      <c r="C89">
        <v>7.154848965792463</v>
      </c>
      <c r="D89">
        <v>2.845151034207537</v>
      </c>
      <c r="E89">
        <v>2.845151034207537</v>
      </c>
      <c r="F89">
        <v>923.7680273174313</v>
      </c>
      <c r="G89">
        <v>0.2841214057343463</v>
      </c>
    </row>
    <row r="90" spans="1:7" ht="12">
      <c r="A90">
        <v>62</v>
      </c>
      <c r="B90">
        <v>2.481687897740699</v>
      </c>
      <c r="C90">
        <v>7.147055994177274</v>
      </c>
      <c r="D90">
        <v>2.8529440058227262</v>
      </c>
      <c r="E90">
        <v>2.8529440058227262</v>
      </c>
      <c r="F90">
        <v>923.4497970161675</v>
      </c>
      <c r="G90">
        <v>0.28490607749821145</v>
      </c>
    </row>
    <row r="91" spans="1:7" ht="12">
      <c r="A91">
        <v>63</v>
      </c>
      <c r="B91">
        <v>2.545687897740699</v>
      </c>
      <c r="C91">
        <v>7.131783471053745</v>
      </c>
      <c r="D91">
        <v>2.8682165289462556</v>
      </c>
      <c r="E91">
        <v>2.8682165289462556</v>
      </c>
      <c r="F91">
        <v>922.8259057068977</v>
      </c>
      <c r="G91">
        <v>0.2864436645845208</v>
      </c>
    </row>
    <row r="92" spans="1:7" ht="12">
      <c r="A92">
        <v>64</v>
      </c>
      <c r="B92">
        <v>2.577687897740699</v>
      </c>
      <c r="C92">
        <v>7.1242985866328725</v>
      </c>
      <c r="D92">
        <v>2.8757014133671275</v>
      </c>
      <c r="E92">
        <v>2.8757014133671275</v>
      </c>
      <c r="F92">
        <v>922.5200328922608</v>
      </c>
      <c r="G92">
        <v>0.2871971235937195</v>
      </c>
    </row>
    <row r="93" spans="1:7" ht="12">
      <c r="A93">
        <v>65</v>
      </c>
      <c r="B93">
        <v>2.609687897740699</v>
      </c>
      <c r="C93">
        <v>7.1169112309335665</v>
      </c>
      <c r="D93">
        <v>2.8830887690664335</v>
      </c>
      <c r="E93">
        <v>2.8830887690664335</v>
      </c>
      <c r="F93">
        <v>922.2180739786411</v>
      </c>
      <c r="G93">
        <v>0.28794070502115243</v>
      </c>
    </row>
    <row r="94" spans="1:7" ht="12">
      <c r="A94">
        <v>66</v>
      </c>
      <c r="B94">
        <v>2.6416878977406992</v>
      </c>
      <c r="C94">
        <v>7.1096189790591895</v>
      </c>
      <c r="D94">
        <v>2.89038102094081</v>
      </c>
      <c r="E94">
        <v>2.89038102094081</v>
      </c>
      <c r="F94">
        <v>921.9199325945508</v>
      </c>
      <c r="G94">
        <v>0.2886746559374595</v>
      </c>
    </row>
    <row r="95" spans="1:7" ht="12">
      <c r="A95">
        <v>67</v>
      </c>
      <c r="B95">
        <v>2.7056878977406993</v>
      </c>
      <c r="C95">
        <v>7.095310524389008</v>
      </c>
      <c r="D95">
        <v>2.9046894756109913</v>
      </c>
      <c r="E95">
        <v>2.9046894756109913</v>
      </c>
      <c r="F95">
        <v>921.3347341893466</v>
      </c>
      <c r="G95">
        <v>0.29011460971158004</v>
      </c>
    </row>
    <row r="96" spans="1:7" ht="12">
      <c r="A96">
        <v>68</v>
      </c>
      <c r="B96">
        <v>2.7376878977406993</v>
      </c>
      <c r="C96">
        <v>7.088289896611271</v>
      </c>
      <c r="D96">
        <v>2.9117101033887285</v>
      </c>
      <c r="E96">
        <v>2.9117101033887285</v>
      </c>
      <c r="F96">
        <v>921.0475011993361</v>
      </c>
      <c r="G96">
        <v>0.2908210631791124</v>
      </c>
    </row>
    <row r="97" spans="1:7" ht="12">
      <c r="A97">
        <v>69</v>
      </c>
      <c r="B97">
        <v>2.7696878977406993</v>
      </c>
      <c r="C97">
        <v>7.081355515001041</v>
      </c>
      <c r="D97">
        <v>2.918644484998958</v>
      </c>
      <c r="E97">
        <v>2.918644484998958</v>
      </c>
      <c r="F97">
        <v>920.7637334987608</v>
      </c>
      <c r="G97">
        <v>0.2915187881477318</v>
      </c>
    </row>
    <row r="98" spans="1:7" ht="12">
      <c r="A98">
        <v>70</v>
      </c>
      <c r="B98">
        <v>2.8016878977406994</v>
      </c>
      <c r="C98">
        <v>7.074505356359428</v>
      </c>
      <c r="D98">
        <v>2.925494643640572</v>
      </c>
      <c r="E98">
        <v>2.925494643640572</v>
      </c>
      <c r="F98">
        <v>920.4833505820247</v>
      </c>
      <c r="G98">
        <v>0.2922079905382763</v>
      </c>
    </row>
    <row r="99" spans="1:7" ht="12">
      <c r="A99">
        <v>71</v>
      </c>
      <c r="B99">
        <v>2.8656878977406994</v>
      </c>
      <c r="C99">
        <v>7.0610499597614576</v>
      </c>
      <c r="D99">
        <v>2.938950040238542</v>
      </c>
      <c r="E99">
        <v>2.938950040238542</v>
      </c>
      <c r="F99">
        <v>919.9324306983865</v>
      </c>
      <c r="G99">
        <v>0.2935616160023792</v>
      </c>
    </row>
    <row r="100" spans="1:7" ht="12">
      <c r="A100">
        <v>72</v>
      </c>
      <c r="B100">
        <v>2.8976878977406995</v>
      </c>
      <c r="C100">
        <v>7.054441010759442</v>
      </c>
      <c r="D100">
        <v>2.9455589892405576</v>
      </c>
      <c r="E100">
        <v>2.9455589892405576</v>
      </c>
      <c r="F100">
        <v>919.6617459782568</v>
      </c>
      <c r="G100">
        <v>0.29422641660062665</v>
      </c>
    </row>
    <row r="101" spans="1:7" ht="12">
      <c r="A101">
        <v>73</v>
      </c>
      <c r="B101">
        <v>2.9296878977406995</v>
      </c>
      <c r="C101">
        <v>7.047908856880175</v>
      </c>
      <c r="D101">
        <v>2.952091143119824</v>
      </c>
      <c r="E101">
        <v>2.952091143119824</v>
      </c>
      <c r="F101">
        <v>919.3941503091222</v>
      </c>
      <c r="G101">
        <v>0.2948834502621572</v>
      </c>
    </row>
    <row r="102" spans="1:7" ht="12">
      <c r="A102">
        <v>74</v>
      </c>
      <c r="B102">
        <v>2.9616878977406995</v>
      </c>
      <c r="C102">
        <v>7.041451792991288</v>
      </c>
      <c r="D102">
        <v>2.958548207008711</v>
      </c>
      <c r="E102">
        <v>2.958548207008711</v>
      </c>
      <c r="F102">
        <v>919.1295757633254</v>
      </c>
      <c r="G102">
        <v>0.2955328903690476</v>
      </c>
    </row>
    <row r="103" spans="1:7" ht="12">
      <c r="A103">
        <v>75</v>
      </c>
      <c r="B103">
        <v>3.0256878977406996</v>
      </c>
      <c r="C103">
        <v>7.028756389826469</v>
      </c>
      <c r="D103">
        <v>2.9712436101735293</v>
      </c>
      <c r="E103">
        <v>2.9712436101735293</v>
      </c>
      <c r="F103">
        <v>918.609229221031</v>
      </c>
      <c r="G103">
        <v>0.2968096553195009</v>
      </c>
    </row>
    <row r="104" spans="1:7" ht="12">
      <c r="A104">
        <v>76</v>
      </c>
      <c r="B104">
        <v>3.0576878977406996</v>
      </c>
      <c r="C104">
        <v>7.022514908473924</v>
      </c>
      <c r="D104">
        <v>2.977485091526075</v>
      </c>
      <c r="E104">
        <v>2.977485091526075</v>
      </c>
      <c r="F104">
        <v>918.3533319841631</v>
      </c>
      <c r="G104">
        <v>0.29743729951703957</v>
      </c>
    </row>
    <row r="105" spans="1:7" ht="12">
      <c r="A105">
        <v>77</v>
      </c>
      <c r="B105">
        <v>3.0896878977406996</v>
      </c>
      <c r="C105">
        <v>7.016342228586108</v>
      </c>
      <c r="D105">
        <v>2.9836577714138905</v>
      </c>
      <c r="E105">
        <v>2.9836577714138905</v>
      </c>
      <c r="F105">
        <v>918.1002052176785</v>
      </c>
      <c r="G105">
        <v>0.2980579893170157</v>
      </c>
    </row>
    <row r="106" spans="1:7" ht="12">
      <c r="A106">
        <v>78</v>
      </c>
      <c r="B106">
        <v>3.1216878977406997</v>
      </c>
      <c r="C106">
        <v>7.010236900086543</v>
      </c>
      <c r="D106">
        <v>2.9897630999134557</v>
      </c>
      <c r="E106">
        <v>2.9897630999134557</v>
      </c>
      <c r="F106">
        <v>917.8497910916366</v>
      </c>
      <c r="G106">
        <v>0.29867187204026074</v>
      </c>
    </row>
    <row r="107" spans="1:7" ht="12">
      <c r="A107">
        <v>79</v>
      </c>
      <c r="B107">
        <v>3.1856878977406997</v>
      </c>
      <c r="C107">
        <v>6.99822271929345</v>
      </c>
      <c r="D107">
        <v>3.0017772807065493</v>
      </c>
      <c r="E107">
        <v>3.0017772807065493</v>
      </c>
      <c r="F107">
        <v>917.3568782502037</v>
      </c>
      <c r="G107">
        <v>0.2998797828372661</v>
      </c>
    </row>
    <row r="108" spans="1:7" ht="12">
      <c r="A108">
        <v>80</v>
      </c>
      <c r="B108">
        <v>3.2176878977406997</v>
      </c>
      <c r="C108">
        <v>6.9923111838297904</v>
      </c>
      <c r="D108">
        <v>3.0076888161702082</v>
      </c>
      <c r="E108">
        <v>3.0076888161702082</v>
      </c>
      <c r="F108">
        <v>917.1142724725551</v>
      </c>
      <c r="G108">
        <v>0.3004740834005141</v>
      </c>
    </row>
    <row r="109" spans="1:7" ht="12">
      <c r="A109">
        <v>81</v>
      </c>
      <c r="B109">
        <v>3.2496878977406998</v>
      </c>
      <c r="C109">
        <v>6.986461630044678</v>
      </c>
      <c r="D109">
        <v>3.0135383699553207</v>
      </c>
      <c r="E109">
        <v>3.0135383699553207</v>
      </c>
      <c r="F109">
        <v>916.874165077978</v>
      </c>
      <c r="G109">
        <v>0.3010621222116434</v>
      </c>
    </row>
    <row r="110" spans="1:7" ht="12">
      <c r="A110">
        <v>82</v>
      </c>
      <c r="B110">
        <v>3.2816878977407</v>
      </c>
      <c r="C110">
        <v>6.980672814725721</v>
      </c>
      <c r="D110">
        <v>3.0193271852742782</v>
      </c>
      <c r="E110">
        <v>3.0193271852742782</v>
      </c>
      <c r="F110">
        <v>916.6365064351813</v>
      </c>
      <c r="G110">
        <v>0.3016440254772991</v>
      </c>
    </row>
    <row r="111" spans="1:7" ht="12">
      <c r="A111">
        <v>83</v>
      </c>
      <c r="B111">
        <v>3.3456878977407</v>
      </c>
      <c r="C111">
        <v>6.969272608213916</v>
      </c>
      <c r="D111">
        <v>3.0307273917860833</v>
      </c>
      <c r="E111">
        <v>3.0307273917860833</v>
      </c>
      <c r="F111">
        <v>916.1683440811049</v>
      </c>
      <c r="G111">
        <v>0.30278991167770775</v>
      </c>
    </row>
    <row r="112" spans="1:7" ht="12">
      <c r="A112">
        <v>84</v>
      </c>
      <c r="B112">
        <v>3.3776878977407</v>
      </c>
      <c r="C112">
        <v>6.9636589079986235</v>
      </c>
      <c r="D112">
        <v>3.036341092001375</v>
      </c>
      <c r="E112">
        <v>3.036341092001375</v>
      </c>
      <c r="F112">
        <v>915.9377481438382</v>
      </c>
      <c r="G112">
        <v>0.30335412893254166</v>
      </c>
    </row>
    <row r="113" spans="1:7" ht="12">
      <c r="A113">
        <v>85</v>
      </c>
      <c r="B113">
        <v>3.4096878977407</v>
      </c>
      <c r="C113">
        <v>6.958101325574808</v>
      </c>
      <c r="D113">
        <v>3.04189867442519</v>
      </c>
      <c r="E113">
        <v>3.04189867442519</v>
      </c>
      <c r="F113">
        <v>915.7094164025792</v>
      </c>
      <c r="G113">
        <v>0.30391267955149903</v>
      </c>
    </row>
    <row r="114" spans="1:7" ht="12">
      <c r="A114">
        <v>86</v>
      </c>
      <c r="B114">
        <v>3.4416878977407</v>
      </c>
      <c r="C114">
        <v>6.952598787235678</v>
      </c>
      <c r="D114">
        <v>3.0474012127643206</v>
      </c>
      <c r="E114">
        <v>3.0474012127643206</v>
      </c>
      <c r="F114">
        <v>915.4833059509465</v>
      </c>
      <c r="G114">
        <v>0.3044656724570829</v>
      </c>
    </row>
    <row r="115" spans="1:7" ht="12">
      <c r="A115">
        <v>87</v>
      </c>
      <c r="B115">
        <v>3.5056878977407</v>
      </c>
      <c r="C115">
        <v>6.94175469769622</v>
      </c>
      <c r="D115">
        <v>3.058245302303777</v>
      </c>
      <c r="E115">
        <v>3.058245302303777</v>
      </c>
      <c r="F115">
        <v>915.0375832344854</v>
      </c>
      <c r="G115">
        <v>0.30555540556139354</v>
      </c>
    </row>
    <row r="116" spans="1:7" ht="12">
      <c r="A116">
        <v>88</v>
      </c>
      <c r="B116">
        <v>3.5376878977407</v>
      </c>
      <c r="C116">
        <v>6.936411145506524</v>
      </c>
      <c r="D116">
        <v>3.063588854493473</v>
      </c>
      <c r="E116">
        <v>3.063588854493473</v>
      </c>
      <c r="F116">
        <v>914.8178909704793</v>
      </c>
      <c r="G116">
        <v>0.3060923486849301</v>
      </c>
    </row>
    <row r="117" spans="1:7" ht="12">
      <c r="A117">
        <v>89</v>
      </c>
      <c r="B117">
        <v>3.5696878977407</v>
      </c>
      <c r="C117">
        <v>6.931118633346445</v>
      </c>
      <c r="D117">
        <v>3.068881366653552</v>
      </c>
      <c r="E117">
        <v>3.068881366653552</v>
      </c>
      <c r="F117">
        <v>914.6002599157096</v>
      </c>
      <c r="G117">
        <v>0.30662414015720757</v>
      </c>
    </row>
    <row r="118" spans="1:7" ht="12">
      <c r="A118">
        <v>90</v>
      </c>
      <c r="B118">
        <v>3.6016878977407</v>
      </c>
      <c r="C118">
        <v>6.925876227699121</v>
      </c>
      <c r="D118">
        <v>3.0741237723008767</v>
      </c>
      <c r="E118">
        <v>3.0741237723008767</v>
      </c>
      <c r="F118">
        <v>914.3846527310684</v>
      </c>
      <c r="G118">
        <v>0.30715087461856483</v>
      </c>
    </row>
    <row r="119" spans="1:7" ht="12">
      <c r="A119">
        <v>91</v>
      </c>
      <c r="B119">
        <v>3.6656878977407</v>
      </c>
      <c r="C119">
        <v>6.915538126395563</v>
      </c>
      <c r="D119">
        <v>3.084461873604435</v>
      </c>
      <c r="E119">
        <v>3.084461873604435</v>
      </c>
      <c r="F119">
        <v>913.9593655637702</v>
      </c>
      <c r="G119">
        <v>0.3081895383909566</v>
      </c>
    </row>
    <row r="120" spans="1:7" ht="12">
      <c r="A120">
        <v>92</v>
      </c>
      <c r="B120">
        <v>3.6976878977407</v>
      </c>
      <c r="C120">
        <v>6.91044068560887</v>
      </c>
      <c r="D120">
        <v>3.0895593143911286</v>
      </c>
      <c r="E120">
        <v>3.0895593143911286</v>
      </c>
      <c r="F120">
        <v>913.7496157474549</v>
      </c>
      <c r="G120">
        <v>0.3087016445713718</v>
      </c>
    </row>
    <row r="121" spans="1:7" ht="12">
      <c r="A121">
        <v>93</v>
      </c>
      <c r="B121">
        <v>3.7296878977407</v>
      </c>
      <c r="C121">
        <v>6.905389859417338</v>
      </c>
      <c r="D121">
        <v>3.09461014058266</v>
      </c>
      <c r="E121">
        <v>3.09461014058266</v>
      </c>
      <c r="F121">
        <v>913.5417500684359</v>
      </c>
      <c r="G121">
        <v>0.30920904764900364</v>
      </c>
    </row>
    <row r="122" spans="1:7" ht="12">
      <c r="A122">
        <v>94</v>
      </c>
      <c r="B122">
        <v>3.7616878977407002</v>
      </c>
      <c r="C122">
        <v>6.900384831233484</v>
      </c>
      <c r="D122">
        <v>3.099615168766514</v>
      </c>
      <c r="E122">
        <v>3.099615168766514</v>
      </c>
      <c r="F122">
        <v>913.3357358354639</v>
      </c>
      <c r="G122">
        <v>0.30971183036141997</v>
      </c>
    </row>
    <row r="123" spans="1:7" ht="12">
      <c r="A123">
        <v>95</v>
      </c>
      <c r="B123">
        <v>3.8256878977407003</v>
      </c>
      <c r="C123">
        <v>6.890509006935081</v>
      </c>
      <c r="D123">
        <v>3.109490993064917</v>
      </c>
      <c r="E123">
        <v>3.109490993064917</v>
      </c>
      <c r="F123">
        <v>912.9291350947644</v>
      </c>
      <c r="G123">
        <v>0.31070385501917447</v>
      </c>
    </row>
    <row r="124" spans="1:7" ht="12">
      <c r="A124">
        <v>96</v>
      </c>
      <c r="B124">
        <v>3.8576878977407003</v>
      </c>
      <c r="C124">
        <v>6.88563667993808</v>
      </c>
      <c r="D124">
        <v>3.114363320061918</v>
      </c>
      <c r="E124">
        <v>3.114363320061918</v>
      </c>
      <c r="F124">
        <v>912.7284872733887</v>
      </c>
      <c r="G124">
        <v>0.31119325203287074</v>
      </c>
    </row>
    <row r="125" spans="1:7" ht="12">
      <c r="A125">
        <v>97</v>
      </c>
      <c r="B125">
        <v>3.8896878977407003</v>
      </c>
      <c r="C125">
        <v>6.880807087849243</v>
      </c>
      <c r="D125">
        <v>3.119192912150755</v>
      </c>
      <c r="E125">
        <v>3.119192912150755</v>
      </c>
      <c r="F125">
        <v>912.5295682179367</v>
      </c>
      <c r="G125">
        <v>0.31167833895438957</v>
      </c>
    </row>
    <row r="126" spans="1:7" ht="12">
      <c r="A126">
        <v>98</v>
      </c>
      <c r="B126">
        <v>3.9216878977407004</v>
      </c>
      <c r="C126">
        <v>6.876019512366911</v>
      </c>
      <c r="D126">
        <v>3.123980487633087</v>
      </c>
      <c r="E126">
        <v>3.123980487633087</v>
      </c>
      <c r="F126">
        <v>912.3323491474171</v>
      </c>
      <c r="G126">
        <v>0.3121591885237824</v>
      </c>
    </row>
    <row r="127" spans="1:7" ht="12">
      <c r="A127">
        <v>99</v>
      </c>
      <c r="B127">
        <v>3.9856878977407004</v>
      </c>
      <c r="C127">
        <v>6.866567626181567</v>
      </c>
      <c r="D127">
        <v>3.1334323738184318</v>
      </c>
      <c r="E127">
        <v>3.1334323738184318</v>
      </c>
      <c r="F127">
        <v>911.9428993468359</v>
      </c>
      <c r="G127">
        <v>0.3131084576022903</v>
      </c>
    </row>
    <row r="128" spans="1:7" ht="12">
      <c r="A128">
        <v>100</v>
      </c>
      <c r="B128">
        <v>4</v>
      </c>
      <c r="C128">
        <v>6.864475993483773</v>
      </c>
      <c r="D128">
        <v>3.1355240065162255</v>
      </c>
      <c r="E128">
        <v>3.1355240065162255</v>
      </c>
      <c r="F128">
        <v>911.856700930202</v>
      </c>
      <c r="G128">
        <v>0.3135524006516227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03"/>
  <sheetViews>
    <sheetView tabSelected="1" workbookViewId="0" topLeftCell="A1">
      <selection activeCell="H37" sqref="H37"/>
    </sheetView>
  </sheetViews>
  <sheetFormatPr defaultColWidth="9.140625" defaultRowHeight="12"/>
  <sheetData>
    <row r="2" spans="2:7" ht="12">
      <c r="B2" s="14" t="s">
        <v>103</v>
      </c>
      <c r="C2" s="14"/>
      <c r="D2" s="14"/>
      <c r="E2" s="14" t="s">
        <v>104</v>
      </c>
      <c r="F2" s="14"/>
      <c r="G2" s="14"/>
    </row>
    <row r="3" spans="2:7" ht="12.75">
      <c r="B3" s="13" t="s">
        <v>105</v>
      </c>
      <c r="C3" s="13" t="s">
        <v>107</v>
      </c>
      <c r="D3" s="13" t="s">
        <v>109</v>
      </c>
      <c r="E3" s="13" t="s">
        <v>106</v>
      </c>
      <c r="F3" s="13" t="s">
        <v>108</v>
      </c>
      <c r="G3" s="13" t="s">
        <v>110</v>
      </c>
    </row>
    <row r="4" spans="1:7" ht="12">
      <c r="A4">
        <v>1</v>
      </c>
      <c r="B4">
        <v>0</v>
      </c>
      <c r="C4">
        <v>1035</v>
      </c>
      <c r="D4">
        <v>0</v>
      </c>
      <c r="E4">
        <v>0</v>
      </c>
      <c r="F4">
        <v>1035</v>
      </c>
      <c r="G4">
        <v>0</v>
      </c>
    </row>
    <row r="5" spans="1:7" ht="12">
      <c r="A5">
        <v>2</v>
      </c>
      <c r="B5">
        <v>0.09231121198401616</v>
      </c>
      <c r="C5">
        <v>997.8596970045346</v>
      </c>
      <c r="D5">
        <v>0.07436327726627531</v>
      </c>
      <c r="E5">
        <v>0.08306117539781502</v>
      </c>
      <c r="F5">
        <v>1004.1701514431512</v>
      </c>
      <c r="G5">
        <v>0.07732741955428626</v>
      </c>
    </row>
    <row r="6" spans="1:7" ht="12">
      <c r="A6">
        <v>3</v>
      </c>
      <c r="B6">
        <v>0.1257687699239721</v>
      </c>
      <c r="C6">
        <v>991.3022964937337</v>
      </c>
      <c r="D6">
        <v>0.0877802621602808</v>
      </c>
      <c r="E6">
        <v>0.13417575542686982</v>
      </c>
      <c r="F6">
        <v>994.4717338710044</v>
      </c>
      <c r="G6">
        <v>0.10238871980162667</v>
      </c>
    </row>
    <row r="7" spans="1:7" ht="12">
      <c r="A7">
        <v>4</v>
      </c>
      <c r="B7">
        <v>0.16941144128503471</v>
      </c>
      <c r="C7">
        <v>984.6166225723443</v>
      </c>
      <c r="D7">
        <v>0.10140541059571224</v>
      </c>
      <c r="E7">
        <v>0.1811466295656024</v>
      </c>
      <c r="F7">
        <v>987.829740361984</v>
      </c>
      <c r="G7">
        <v>0.11947280411456038</v>
      </c>
    </row>
    <row r="8" spans="1:7" ht="12">
      <c r="A8">
        <v>5</v>
      </c>
      <c r="B8">
        <v>0.22654712893627807</v>
      </c>
      <c r="C8">
        <v>977.8257985502216</v>
      </c>
      <c r="D8">
        <v>0.1151852577345809</v>
      </c>
      <c r="E8">
        <v>0.2096878977406975</v>
      </c>
      <c r="F8">
        <v>984.4662145396968</v>
      </c>
      <c r="G8">
        <v>0.12809744747409954</v>
      </c>
    </row>
    <row r="9" spans="1:7" ht="12">
      <c r="A9">
        <v>6</v>
      </c>
      <c r="B9">
        <v>0.25854712893627807</v>
      </c>
      <c r="C9">
        <v>974.671006995048</v>
      </c>
      <c r="D9">
        <v>0.1218263908736428</v>
      </c>
      <c r="E9">
        <v>0.2416878977406975</v>
      </c>
      <c r="F9">
        <v>981.1357572638483</v>
      </c>
      <c r="G9">
        <v>0.13668821717112573</v>
      </c>
    </row>
    <row r="10" spans="1:7" ht="12">
      <c r="A10">
        <v>7</v>
      </c>
      <c r="B10">
        <v>0.2905471289362781</v>
      </c>
      <c r="C10">
        <v>971.8568926883163</v>
      </c>
      <c r="D10">
        <v>0.12784780287300723</v>
      </c>
      <c r="E10">
        <v>0.3056878977406975</v>
      </c>
      <c r="F10">
        <v>975.5099886836938</v>
      </c>
      <c r="G10">
        <v>0.15188907176016891</v>
      </c>
    </row>
    <row r="11" spans="1:7" ht="12">
      <c r="A11">
        <v>8</v>
      </c>
      <c r="B11">
        <v>0.3225471289362781</v>
      </c>
      <c r="C11">
        <v>969.3183124661664</v>
      </c>
      <c r="D11">
        <v>0.13323854616425682</v>
      </c>
      <c r="E11">
        <v>0.3376878977406975</v>
      </c>
      <c r="F11">
        <v>973.0896646981049</v>
      </c>
      <c r="G11">
        <v>0.15835780353889106</v>
      </c>
    </row>
    <row r="12" spans="1:7" ht="12">
      <c r="A12">
        <v>9</v>
      </c>
      <c r="B12">
        <v>0.3865471289362782</v>
      </c>
      <c r="C12">
        <v>964.8865704912466</v>
      </c>
      <c r="D12">
        <v>0.1425646412277827</v>
      </c>
      <c r="E12">
        <v>0.36968789774069755</v>
      </c>
      <c r="F12">
        <v>970.8733550148626</v>
      </c>
      <c r="G12">
        <v>0.16424729276368807</v>
      </c>
    </row>
    <row r="13" spans="1:7" ht="12">
      <c r="A13">
        <v>10</v>
      </c>
      <c r="B13">
        <v>0.4185471289362782</v>
      </c>
      <c r="C13">
        <v>962.9282921132544</v>
      </c>
      <c r="D13">
        <v>0.14665404719177164</v>
      </c>
      <c r="E13">
        <v>0.4016878977406976</v>
      </c>
      <c r="F13">
        <v>968.8300620505132</v>
      </c>
      <c r="G13">
        <v>0.16964992257058925</v>
      </c>
    </row>
    <row r="14" spans="1:7" ht="12">
      <c r="A14">
        <v>11</v>
      </c>
      <c r="B14">
        <v>0.45054712893627824</v>
      </c>
      <c r="C14">
        <v>961.109661225181</v>
      </c>
      <c r="D14">
        <v>0.15043576034528233</v>
      </c>
      <c r="E14">
        <v>0.46568789774069763</v>
      </c>
      <c r="F14">
        <v>965.1694263086777</v>
      </c>
      <c r="G14">
        <v>0.1792682464298851</v>
      </c>
    </row>
    <row r="15" spans="1:7" ht="12">
      <c r="A15">
        <v>12</v>
      </c>
      <c r="B15">
        <v>0.48254712893627827</v>
      </c>
      <c r="C15">
        <v>959.4124736732115</v>
      </c>
      <c r="D15">
        <v>0.15395163414652135</v>
      </c>
      <c r="E15">
        <v>0.49768789774069766</v>
      </c>
      <c r="F15">
        <v>963.5163923197318</v>
      </c>
      <c r="G15">
        <v>0.18358759506171402</v>
      </c>
    </row>
    <row r="16" spans="1:7" ht="12">
      <c r="A16">
        <v>13</v>
      </c>
      <c r="B16">
        <v>0.5465471289362783</v>
      </c>
      <c r="C16">
        <v>956.3254526844656</v>
      </c>
      <c r="D16">
        <v>0.1603155264542146</v>
      </c>
      <c r="E16">
        <v>0.5296878977406977</v>
      </c>
      <c r="F16">
        <v>961.9629701755451</v>
      </c>
      <c r="G16">
        <v>0.1876337919688485</v>
      </c>
    </row>
    <row r="17" spans="1:7" ht="12">
      <c r="A17">
        <v>14</v>
      </c>
      <c r="B17">
        <v>0.5785471289362784</v>
      </c>
      <c r="C17">
        <v>954.9129802067374</v>
      </c>
      <c r="D17">
        <v>0.16321460251334002</v>
      </c>
      <c r="E17">
        <v>0.5616878977406977</v>
      </c>
      <c r="F17">
        <v>960.4981075466662</v>
      </c>
      <c r="G17">
        <v>0.19143830876679982</v>
      </c>
    </row>
    <row r="18" spans="1:7" ht="12">
      <c r="A18">
        <v>15</v>
      </c>
      <c r="B18">
        <v>0.6105471289362784</v>
      </c>
      <c r="C18">
        <v>953.5757068184297</v>
      </c>
      <c r="D18">
        <v>0.16595230198519406</v>
      </c>
      <c r="E18">
        <v>0.6256878977406978</v>
      </c>
      <c r="F18">
        <v>957.798155756384</v>
      </c>
      <c r="G18">
        <v>0.19842377639683803</v>
      </c>
    </row>
    <row r="19" spans="1:7" ht="12">
      <c r="A19">
        <v>16</v>
      </c>
      <c r="B19">
        <v>0.6425471289362784</v>
      </c>
      <c r="C19">
        <v>952.306194888471</v>
      </c>
      <c r="D19">
        <v>0.168545144502616</v>
      </c>
      <c r="E19">
        <v>0.6576878977406978</v>
      </c>
      <c r="F19">
        <v>956.5483216989753</v>
      </c>
      <c r="G19">
        <v>0.2016461169529979</v>
      </c>
    </row>
    <row r="20" spans="1:7" ht="12">
      <c r="A20">
        <v>17</v>
      </c>
      <c r="B20">
        <v>0.7065471289362785</v>
      </c>
      <c r="C20">
        <v>949.9457391897288</v>
      </c>
      <c r="D20">
        <v>0.1733508252790182</v>
      </c>
      <c r="E20">
        <v>0.6896878977406978</v>
      </c>
      <c r="F20">
        <v>955.3570932875489</v>
      </c>
      <c r="G20">
        <v>0.20471094762934153</v>
      </c>
    </row>
    <row r="21" spans="1:7" ht="12">
      <c r="A21">
        <v>18</v>
      </c>
      <c r="B21">
        <v>0.7385471289362785</v>
      </c>
      <c r="C21">
        <v>948.84443587882</v>
      </c>
      <c r="D21">
        <v>0.1755864087087847</v>
      </c>
      <c r="E21">
        <v>0.7216878977406979</v>
      </c>
      <c r="F21">
        <v>954.2193490769743</v>
      </c>
      <c r="G21">
        <v>0.20763247581772593</v>
      </c>
    </row>
    <row r="22" spans="1:7" ht="12">
      <c r="A22">
        <v>19</v>
      </c>
      <c r="B22">
        <v>0.7705471289362785</v>
      </c>
      <c r="C22">
        <v>947.7899119386367</v>
      </c>
      <c r="D22">
        <v>0.17772323826444206</v>
      </c>
      <c r="E22">
        <v>0.7856878977406979</v>
      </c>
      <c r="F22">
        <v>952.0869161004354</v>
      </c>
      <c r="G22">
        <v>0.21309365377267292</v>
      </c>
    </row>
    <row r="23" spans="1:7" ht="12">
      <c r="A23">
        <v>20</v>
      </c>
      <c r="B23">
        <v>0.8025471289362786</v>
      </c>
      <c r="C23">
        <v>946.7784397192681</v>
      </c>
      <c r="D23">
        <v>0.1797694189294599</v>
      </c>
      <c r="E23">
        <v>0.8176878977406979</v>
      </c>
      <c r="F23">
        <v>951.0847883459171</v>
      </c>
      <c r="G23">
        <v>0.21565374909884277</v>
      </c>
    </row>
    <row r="24" spans="1:7" ht="12">
      <c r="A24">
        <v>21</v>
      </c>
      <c r="B24">
        <v>0.8665471289362786</v>
      </c>
      <c r="C24">
        <v>944.8718045735479</v>
      </c>
      <c r="D24">
        <v>0.1836176509284968</v>
      </c>
      <c r="E24">
        <v>0.849687897740698</v>
      </c>
      <c r="F24">
        <v>950.121117811785</v>
      </c>
      <c r="G24">
        <v>0.21811186536085786</v>
      </c>
    </row>
    <row r="25" spans="1:7" ht="12">
      <c r="A25">
        <v>22</v>
      </c>
      <c r="B25">
        <v>0.8985471289362786</v>
      </c>
      <c r="C25">
        <v>943.9710756068571</v>
      </c>
      <c r="D25">
        <v>0.18543170976584775</v>
      </c>
      <c r="E25">
        <v>0.881687897740698</v>
      </c>
      <c r="F25">
        <v>949.1931325003918</v>
      </c>
      <c r="G25">
        <v>0.22047556035791455</v>
      </c>
    </row>
    <row r="26" spans="1:7" ht="12">
      <c r="A26">
        <v>23</v>
      </c>
      <c r="B26">
        <v>0.9305471289362787</v>
      </c>
      <c r="C26">
        <v>943.1021725620908</v>
      </c>
      <c r="D26">
        <v>0.1871793472923653</v>
      </c>
      <c r="E26">
        <v>0.9456878977406981</v>
      </c>
      <c r="F26">
        <v>947.4345258062147</v>
      </c>
      <c r="G26">
        <v>0.224946020779017</v>
      </c>
    </row>
    <row r="27" spans="1:7" ht="12">
      <c r="A27">
        <v>24</v>
      </c>
      <c r="B27">
        <v>0.9625471289362787</v>
      </c>
      <c r="C27">
        <v>942.2629719582617</v>
      </c>
      <c r="D27">
        <v>0.1888651130995412</v>
      </c>
      <c r="E27">
        <v>0.9776878977406981</v>
      </c>
      <c r="F27">
        <v>946.5996484643181</v>
      </c>
      <c r="G27">
        <v>0.22706431334324692</v>
      </c>
    </row>
    <row r="28" spans="1:7" ht="12">
      <c r="A28">
        <v>25</v>
      </c>
      <c r="B28">
        <v>1.0265471289362786</v>
      </c>
      <c r="C28">
        <v>940.6661795435366</v>
      </c>
      <c r="D28">
        <v>0.19206704771459193</v>
      </c>
      <c r="E28">
        <v>1.009687897740698</v>
      </c>
      <c r="F28">
        <v>945.7918854031302</v>
      </c>
      <c r="G28">
        <v>0.2291114064506476</v>
      </c>
    </row>
    <row r="29" spans="1:7" ht="12">
      <c r="A29">
        <v>26</v>
      </c>
      <c r="B29">
        <v>1.0585471289362787</v>
      </c>
      <c r="C29">
        <v>939.9052641662694</v>
      </c>
      <c r="D29">
        <v>0.19359029638230857</v>
      </c>
      <c r="E29">
        <v>1.041687897740698</v>
      </c>
      <c r="F29">
        <v>945.0095735544535</v>
      </c>
      <c r="G29">
        <v>0.2310917780555492</v>
      </c>
    </row>
    <row r="30" spans="1:7" ht="12">
      <c r="A30">
        <v>27</v>
      </c>
      <c r="B30">
        <v>1.0905471289362787</v>
      </c>
      <c r="C30">
        <v>939.1673642642434</v>
      </c>
      <c r="D30">
        <v>0.19506592171625375</v>
      </c>
      <c r="E30">
        <v>1.105687897740698</v>
      </c>
      <c r="F30">
        <v>943.5153704098544</v>
      </c>
      <c r="G30">
        <v>0.2348682909924218</v>
      </c>
    </row>
    <row r="31" spans="1:7" ht="12">
      <c r="A31">
        <v>28</v>
      </c>
      <c r="B31">
        <v>1.1225471289362787</v>
      </c>
      <c r="C31">
        <v>938.4511590654433</v>
      </c>
      <c r="D31">
        <v>0.19649672273436156</v>
      </c>
      <c r="E31">
        <v>1.1376878977406981</v>
      </c>
      <c r="F31">
        <v>942.8008240814786</v>
      </c>
      <c r="G31">
        <v>0.23667154540435914</v>
      </c>
    </row>
    <row r="32" spans="1:7" ht="12">
      <c r="A32">
        <v>29</v>
      </c>
      <c r="B32">
        <v>1.1865471289362788</v>
      </c>
      <c r="C32">
        <v>937.0790863335568</v>
      </c>
      <c r="D32">
        <v>0.19923388768520156</v>
      </c>
      <c r="E32">
        <v>1.1696878977406981</v>
      </c>
      <c r="F32">
        <v>942.1063918955216</v>
      </c>
      <c r="G32">
        <v>0.23842237990299786</v>
      </c>
    </row>
    <row r="33" spans="1:7" ht="12">
      <c r="A33">
        <v>30</v>
      </c>
      <c r="B33">
        <v>1.2185471289362788</v>
      </c>
      <c r="C33">
        <v>936.4210801136416</v>
      </c>
      <c r="D33">
        <v>0.20054476381934977</v>
      </c>
      <c r="E33">
        <v>1.2016878977406982</v>
      </c>
      <c r="F33">
        <v>941.4310001904762</v>
      </c>
      <c r="G33">
        <v>0.24012365787881942</v>
      </c>
    </row>
    <row r="34" spans="1:7" ht="12">
      <c r="A34">
        <v>31</v>
      </c>
      <c r="B34">
        <v>1.2505471289362788</v>
      </c>
      <c r="C34">
        <v>935.7804720471763</v>
      </c>
      <c r="D34">
        <v>0.20181988212853105</v>
      </c>
      <c r="E34">
        <v>1.2656878977406982</v>
      </c>
      <c r="F34">
        <v>940.1334503414805</v>
      </c>
      <c r="G34">
        <v>0.24338789196486815</v>
      </c>
    </row>
    <row r="35" spans="1:7" ht="12">
      <c r="A35">
        <v>32</v>
      </c>
      <c r="B35">
        <v>1.2825471289362789</v>
      </c>
      <c r="C35">
        <v>935.1563862638722</v>
      </c>
      <c r="D35">
        <v>0.20306108303163095</v>
      </c>
      <c r="E35">
        <v>1.2976878977406983</v>
      </c>
      <c r="F35">
        <v>939.5095277270257</v>
      </c>
      <c r="G35">
        <v>0.24495553513950047</v>
      </c>
    </row>
    <row r="36" spans="1:7" ht="12">
      <c r="A36">
        <v>33</v>
      </c>
      <c r="B36">
        <v>1.346547128936279</v>
      </c>
      <c r="C36">
        <v>933.9545921100314</v>
      </c>
      <c r="D36">
        <v>0.20544842217178008</v>
      </c>
      <c r="E36">
        <v>1.3296878977406983</v>
      </c>
      <c r="F36">
        <v>938.9011029270647</v>
      </c>
      <c r="G36">
        <v>0.24648303378691905</v>
      </c>
    </row>
    <row r="37" spans="1:7" ht="12">
      <c r="A37">
        <v>34</v>
      </c>
      <c r="B37">
        <v>1.378547128936279</v>
      </c>
      <c r="C37">
        <v>933.375428539006</v>
      </c>
      <c r="D37">
        <v>0.2065976072101821</v>
      </c>
      <c r="E37">
        <v>1.3616878977406983</v>
      </c>
      <c r="F37">
        <v>938.3074436917166</v>
      </c>
      <c r="G37">
        <v>0.24797232593662483</v>
      </c>
    </row>
    <row r="38" spans="1:7" ht="12">
      <c r="A38">
        <v>35</v>
      </c>
      <c r="B38">
        <v>1.410547128936279</v>
      </c>
      <c r="C38">
        <v>932.8098667210065</v>
      </c>
      <c r="D38">
        <v>0.20771899043314984</v>
      </c>
      <c r="E38">
        <v>1.4256878977406984</v>
      </c>
      <c r="F38">
        <v>937.1617397464967</v>
      </c>
      <c r="G38">
        <v>0.25084337783571753</v>
      </c>
    </row>
    <row r="39" spans="1:7" ht="12">
      <c r="A39">
        <v>36</v>
      </c>
      <c r="B39">
        <v>1.442547128936279</v>
      </c>
      <c r="C39">
        <v>932.2572967633971</v>
      </c>
      <c r="D39">
        <v>0.20881384457914218</v>
      </c>
      <c r="E39">
        <v>1.4576878977406984</v>
      </c>
      <c r="F39">
        <v>936.6084644211675</v>
      </c>
      <c r="G39">
        <v>0.2522283840623053</v>
      </c>
    </row>
    <row r="40" spans="1:7" ht="12">
      <c r="A40">
        <v>37</v>
      </c>
      <c r="B40">
        <v>1.506547128936279</v>
      </c>
      <c r="C40">
        <v>931.1888885370702</v>
      </c>
      <c r="D40">
        <v>0.21092864119633692</v>
      </c>
      <c r="E40">
        <v>1.4896878977406984</v>
      </c>
      <c r="F40">
        <v>936.0674858716066</v>
      </c>
      <c r="G40">
        <v>0.2535816973925507</v>
      </c>
    </row>
    <row r="41" spans="1:7" ht="12">
      <c r="A41">
        <v>38</v>
      </c>
      <c r="B41">
        <v>1.538547128936279</v>
      </c>
      <c r="C41">
        <v>930.6720163766998</v>
      </c>
      <c r="D41">
        <v>0.2119507348387769</v>
      </c>
      <c r="E41">
        <v>1.5216878977406985</v>
      </c>
      <c r="F41">
        <v>935.53828294348</v>
      </c>
      <c r="G41">
        <v>0.254904688538936</v>
      </c>
    </row>
    <row r="42" spans="1:7" ht="12">
      <c r="A42">
        <v>39</v>
      </c>
      <c r="B42">
        <v>1.5705471289362791</v>
      </c>
      <c r="C42">
        <v>930.1660625446306</v>
      </c>
      <c r="D42">
        <v>0.21295061411516247</v>
      </c>
      <c r="E42">
        <v>1.5856878977406985</v>
      </c>
      <c r="F42">
        <v>934.5132775624671</v>
      </c>
      <c r="G42">
        <v>0.25746476396013956</v>
      </c>
    </row>
    <row r="43" spans="1:7" ht="12">
      <c r="A43">
        <v>40</v>
      </c>
      <c r="B43">
        <v>1.6025471289362792</v>
      </c>
      <c r="C43">
        <v>929.6705857162293</v>
      </c>
      <c r="D43">
        <v>0.21392919473923075</v>
      </c>
      <c r="E43">
        <v>1.6176878977406985</v>
      </c>
      <c r="F43">
        <v>934.0165835369108</v>
      </c>
      <c r="G43">
        <v>0.25870418682820917</v>
      </c>
    </row>
    <row r="44" spans="1:7" ht="12">
      <c r="A44">
        <v>41</v>
      </c>
      <c r="B44">
        <v>1.6665471289362792</v>
      </c>
      <c r="C44">
        <v>928.7094258921371</v>
      </c>
      <c r="D44">
        <v>0.21582585273004076</v>
      </c>
      <c r="E44">
        <v>1.6496878977406986</v>
      </c>
      <c r="F44">
        <v>933.5298775545027</v>
      </c>
      <c r="G44">
        <v>0.2599179767113292</v>
      </c>
    </row>
    <row r="45" spans="1:7" ht="12">
      <c r="A45">
        <v>42</v>
      </c>
      <c r="B45">
        <v>1.6985471289362792</v>
      </c>
      <c r="C45">
        <v>928.2429825585442</v>
      </c>
      <c r="D45">
        <v>0.2167455037945055</v>
      </c>
      <c r="E45">
        <v>1.6816878977406986</v>
      </c>
      <c r="F45">
        <v>933.0527758435065</v>
      </c>
      <c r="G45">
        <v>0.26110713767959276</v>
      </c>
    </row>
    <row r="46" spans="1:7" ht="12">
      <c r="A46">
        <v>43</v>
      </c>
      <c r="B46">
        <v>1.7305471289362793</v>
      </c>
      <c r="C46">
        <v>927.7854920978508</v>
      </c>
      <c r="D46">
        <v>0.21764701098062691</v>
      </c>
      <c r="E46">
        <v>1.7456878977406987</v>
      </c>
      <c r="F46">
        <v>932.1259561404587</v>
      </c>
      <c r="G46">
        <v>0.2634153074340236</v>
      </c>
    </row>
    <row r="47" spans="1:7" ht="12">
      <c r="A47">
        <v>44</v>
      </c>
      <c r="B47">
        <v>1.7625471289362793</v>
      </c>
      <c r="C47">
        <v>927.3366250929837</v>
      </c>
      <c r="D47">
        <v>0.21853105449336446</v>
      </c>
      <c r="E47">
        <v>1.7776878977406987</v>
      </c>
      <c r="F47">
        <v>931.6755720226064</v>
      </c>
      <c r="G47">
        <v>0.26453605497134836</v>
      </c>
    </row>
    <row r="48" spans="1:7" ht="12">
      <c r="A48">
        <v>45</v>
      </c>
      <c r="B48">
        <v>1.8265471289362794</v>
      </c>
      <c r="C48">
        <v>926.4635311052836</v>
      </c>
      <c r="D48">
        <v>0.2202492882343527</v>
      </c>
      <c r="E48">
        <v>1.8096878977406987</v>
      </c>
      <c r="F48">
        <v>931.2334571884255</v>
      </c>
      <c r="G48">
        <v>0.26563565846027704</v>
      </c>
    </row>
    <row r="49" spans="1:7" ht="12">
      <c r="A49">
        <v>46</v>
      </c>
      <c r="B49">
        <v>1.8585471289362794</v>
      </c>
      <c r="C49">
        <v>926.0387289897982</v>
      </c>
      <c r="D49">
        <v>0.22108466348447103</v>
      </c>
      <c r="E49">
        <v>1.8416878977406987</v>
      </c>
      <c r="F49">
        <v>930.7993210476242</v>
      </c>
      <c r="G49">
        <v>0.26671487475116207</v>
      </c>
    </row>
    <row r="50" spans="1:7" ht="12">
      <c r="A50">
        <v>47</v>
      </c>
      <c r="B50">
        <v>1.8905471289362794</v>
      </c>
      <c r="C50">
        <v>925.6213978891208</v>
      </c>
      <c r="D50">
        <v>0.2219049497224426</v>
      </c>
      <c r="E50">
        <v>1.9056878977406988</v>
      </c>
      <c r="F50">
        <v>929.9538960919573</v>
      </c>
      <c r="G50">
        <v>0.2688149785297679</v>
      </c>
    </row>
    <row r="51" spans="1:7" ht="12">
      <c r="A51">
        <v>48</v>
      </c>
      <c r="B51">
        <v>1.9225471289362794</v>
      </c>
      <c r="C51">
        <v>925.2112855401391</v>
      </c>
      <c r="D51">
        <v>0.22271066566207215</v>
      </c>
      <c r="E51">
        <v>1.9376878977406988</v>
      </c>
      <c r="F51">
        <v>929.5420967856414</v>
      </c>
      <c r="G51">
        <v>0.26983719292535124</v>
      </c>
    </row>
    <row r="52" spans="1:7" ht="12">
      <c r="A52">
        <v>49</v>
      </c>
      <c r="B52">
        <v>1.9865471289362795</v>
      </c>
      <c r="C52">
        <v>924.4117695695551</v>
      </c>
      <c r="D52">
        <v>0.2242803331366867</v>
      </c>
      <c r="E52">
        <v>1.9696878977406989</v>
      </c>
      <c r="F52">
        <v>929.1372534283722</v>
      </c>
      <c r="G52">
        <v>0.270841678651906</v>
      </c>
    </row>
    <row r="53" spans="1:7" ht="12">
      <c r="A53">
        <v>50</v>
      </c>
      <c r="B53">
        <v>2.0185471289362793</v>
      </c>
      <c r="C53">
        <v>924.0219205955602</v>
      </c>
      <c r="D53">
        <v>0.22504519870282175</v>
      </c>
      <c r="E53">
        <v>2.0016878977406987</v>
      </c>
      <c r="F53">
        <v>928.7391408196607</v>
      </c>
      <c r="G53">
        <v>0.27182901994805303</v>
      </c>
    </row>
    <row r="54" spans="1:7" ht="12">
      <c r="A54">
        <v>51</v>
      </c>
      <c r="B54">
        <v>2.0505471289362793</v>
      </c>
      <c r="C54">
        <v>923.6383982440699</v>
      </c>
      <c r="D54">
        <v>0.22579732503966154</v>
      </c>
      <c r="E54">
        <v>2.0656878977406987</v>
      </c>
      <c r="F54">
        <v>927.9622597249211</v>
      </c>
      <c r="G54">
        <v>0.27375446756201754</v>
      </c>
    </row>
    <row r="55" spans="1:7" ht="12">
      <c r="A55">
        <v>52</v>
      </c>
      <c r="B55">
        <v>2.0825471289362794</v>
      </c>
      <c r="C55">
        <v>923.2610051413009</v>
      </c>
      <c r="D55">
        <v>0.22653711650918779</v>
      </c>
      <c r="E55">
        <v>2.0976878977406987</v>
      </c>
      <c r="F55">
        <v>927.5830915858676</v>
      </c>
      <c r="G55">
        <v>0.2746936088622687</v>
      </c>
    </row>
    <row r="56" spans="1:7" ht="12">
      <c r="A56">
        <v>53</v>
      </c>
      <c r="B56">
        <v>2.1465471289362794</v>
      </c>
      <c r="C56">
        <v>922.5238617611017</v>
      </c>
      <c r="D56">
        <v>0.2279812196910733</v>
      </c>
      <c r="E56">
        <v>2.1296878977406988</v>
      </c>
      <c r="F56">
        <v>927.2098537145926</v>
      </c>
      <c r="G56">
        <v>0.2756176788245218</v>
      </c>
    </row>
    <row r="57" spans="1:7" ht="12">
      <c r="A57">
        <v>54</v>
      </c>
      <c r="B57">
        <v>2.1785471289362794</v>
      </c>
      <c r="C57">
        <v>922.1637597313259</v>
      </c>
      <c r="D57">
        <v>0.22868625084530814</v>
      </c>
      <c r="E57">
        <v>2.161687897740699</v>
      </c>
      <c r="F57">
        <v>926.8423681258357</v>
      </c>
      <c r="G57">
        <v>0.27652713759849246</v>
      </c>
    </row>
    <row r="58" spans="1:7" ht="12">
      <c r="A58">
        <v>55</v>
      </c>
      <c r="B58">
        <v>2.2105471289362795</v>
      </c>
      <c r="C58">
        <v>921.8090824819271</v>
      </c>
      <c r="D58">
        <v>0.22938038804058097</v>
      </c>
      <c r="E58">
        <v>2.225687897740699</v>
      </c>
      <c r="F58">
        <v>926.1239805299439</v>
      </c>
      <c r="G58">
        <v>0.27830396080361836</v>
      </c>
    </row>
    <row r="59" spans="1:7" ht="12">
      <c r="A59">
        <v>56</v>
      </c>
      <c r="B59">
        <v>2.2425471289362795</v>
      </c>
      <c r="C59">
        <v>921.459672736847</v>
      </c>
      <c r="D59">
        <v>0.23006395244463654</v>
      </c>
      <c r="E59">
        <v>2.257687897740699</v>
      </c>
      <c r="F59">
        <v>925.7727599089725</v>
      </c>
      <c r="G59">
        <v>0.2791721476553922</v>
      </c>
    </row>
    <row r="60" spans="1:7" ht="12">
      <c r="A60">
        <v>57</v>
      </c>
      <c r="B60">
        <v>2.3065471289362796</v>
      </c>
      <c r="C60">
        <v>920.7760597261134</v>
      </c>
      <c r="D60">
        <v>0.23140057910426362</v>
      </c>
      <c r="E60">
        <v>2.289687897740699</v>
      </c>
      <c r="F60">
        <v>925.4266535354798</v>
      </c>
      <c r="G60">
        <v>0.2800273703001027</v>
      </c>
    </row>
    <row r="61" spans="1:7" ht="12">
      <c r="A61">
        <v>58</v>
      </c>
      <c r="B61">
        <v>2.3385471289362796</v>
      </c>
      <c r="C61">
        <v>920.4415738870694</v>
      </c>
      <c r="D61">
        <v>0.23205421753631816</v>
      </c>
      <c r="E61">
        <v>2.321687897740699</v>
      </c>
      <c r="F61">
        <v>925.0855183537305</v>
      </c>
      <c r="G61">
        <v>0.2808699974423091</v>
      </c>
    </row>
    <row r="62" spans="1:7" ht="12">
      <c r="A62">
        <v>59</v>
      </c>
      <c r="B62">
        <v>2.3705471289362796</v>
      </c>
      <c r="C62">
        <v>920.1117897350464</v>
      </c>
      <c r="D62">
        <v>0.2326984369330101</v>
      </c>
      <c r="E62">
        <v>2.385687897740699</v>
      </c>
      <c r="F62">
        <v>924.417618364795</v>
      </c>
      <c r="G62">
        <v>0.28251886423465933</v>
      </c>
    </row>
    <row r="63" spans="1:7" ht="12">
      <c r="A63">
        <v>60</v>
      </c>
      <c r="B63">
        <v>2.4025471289362796</v>
      </c>
      <c r="C63">
        <v>919.7865799572246</v>
      </c>
      <c r="D63">
        <v>0.23333349652016436</v>
      </c>
      <c r="E63">
        <v>2.417687897740699</v>
      </c>
      <c r="F63">
        <v>924.0905955437887</v>
      </c>
      <c r="G63">
        <v>0.283325767934418</v>
      </c>
    </row>
    <row r="64" spans="1:7" ht="12">
      <c r="A64">
        <v>61</v>
      </c>
      <c r="B64">
        <v>2.4665471289362797</v>
      </c>
      <c r="C64">
        <v>919.1493993170797</v>
      </c>
      <c r="D64">
        <v>0.2345771215097314</v>
      </c>
      <c r="E64">
        <v>2.449687897740699</v>
      </c>
      <c r="F64">
        <v>923.7680273174313</v>
      </c>
      <c r="G64">
        <v>0.2841214057343463</v>
      </c>
    </row>
    <row r="65" spans="1:7" ht="12">
      <c r="A65">
        <v>62</v>
      </c>
      <c r="B65">
        <v>2.4985471289362797</v>
      </c>
      <c r="C65">
        <v>918.8371980989454</v>
      </c>
      <c r="D65">
        <v>0.23518615531983517</v>
      </c>
      <c r="E65">
        <v>2.481687897740699</v>
      </c>
      <c r="F65">
        <v>923.4497970161675</v>
      </c>
      <c r="G65">
        <v>0.28490607749821145</v>
      </c>
    </row>
    <row r="66" spans="1:7" ht="12">
      <c r="A66">
        <v>63</v>
      </c>
      <c r="B66">
        <v>2.5305471289362798</v>
      </c>
      <c r="C66">
        <v>918.529110065353</v>
      </c>
      <c r="D66">
        <v>0.2357869671322573</v>
      </c>
      <c r="E66">
        <v>2.545687897740699</v>
      </c>
      <c r="F66">
        <v>922.8259057068977</v>
      </c>
      <c r="G66">
        <v>0.2864436645845208</v>
      </c>
    </row>
    <row r="67" spans="1:7" ht="12">
      <c r="A67">
        <v>64</v>
      </c>
      <c r="B67">
        <v>2.56254712893628</v>
      </c>
      <c r="C67">
        <v>918.225030736746</v>
      </c>
      <c r="D67">
        <v>0.23637976912351052</v>
      </c>
      <c r="E67">
        <v>2.577687897740699</v>
      </c>
      <c r="F67">
        <v>922.5200328922608</v>
      </c>
      <c r="G67">
        <v>0.2871971235937195</v>
      </c>
    </row>
    <row r="68" spans="1:7" ht="12">
      <c r="A68">
        <v>65</v>
      </c>
      <c r="B68">
        <v>2.62654712893628</v>
      </c>
      <c r="C68">
        <v>917.6284995838947</v>
      </c>
      <c r="D68">
        <v>0.23754215264239226</v>
      </c>
      <c r="E68">
        <v>2.609687897740699</v>
      </c>
      <c r="F68">
        <v>922.2180739786411</v>
      </c>
      <c r="G68">
        <v>0.28794070502115243</v>
      </c>
    </row>
    <row r="69" spans="1:7" ht="12">
      <c r="A69">
        <v>66</v>
      </c>
      <c r="B69">
        <v>2.65854712893628</v>
      </c>
      <c r="C69">
        <v>917.3358575468949</v>
      </c>
      <c r="D69">
        <v>0.23811211998384244</v>
      </c>
      <c r="E69">
        <v>2.6416878977406992</v>
      </c>
      <c r="F69">
        <v>921.9199325945508</v>
      </c>
      <c r="G69">
        <v>0.2886746559374595</v>
      </c>
    </row>
    <row r="70" spans="1:7" ht="12">
      <c r="A70">
        <v>67</v>
      </c>
      <c r="B70">
        <v>2.69054712893628</v>
      </c>
      <c r="C70">
        <v>917.0468434412345</v>
      </c>
      <c r="D70">
        <v>0.23867484985504506</v>
      </c>
      <c r="E70">
        <v>2.7056878977406993</v>
      </c>
      <c r="F70">
        <v>921.3347341893466</v>
      </c>
      <c r="G70">
        <v>0.29011460971158004</v>
      </c>
    </row>
    <row r="71" spans="1:7" ht="12">
      <c r="A71">
        <v>68</v>
      </c>
      <c r="B71">
        <v>2.72254712893628</v>
      </c>
      <c r="C71">
        <v>916.7613704877338</v>
      </c>
      <c r="D71">
        <v>0.23923051806648382</v>
      </c>
      <c r="E71">
        <v>2.7376878977406993</v>
      </c>
      <c r="F71">
        <v>921.0475011993361</v>
      </c>
      <c r="G71">
        <v>0.2908210631791124</v>
      </c>
    </row>
    <row r="72" spans="1:7" ht="12">
      <c r="A72">
        <v>69</v>
      </c>
      <c r="B72">
        <v>2.78654712893628</v>
      </c>
      <c r="C72">
        <v>916.2007160412238</v>
      </c>
      <c r="D72">
        <v>0.24032134174136555</v>
      </c>
      <c r="E72">
        <v>2.7696878977406993</v>
      </c>
      <c r="F72">
        <v>920.7637334987608</v>
      </c>
      <c r="G72">
        <v>0.2915187881477318</v>
      </c>
    </row>
    <row r="73" spans="1:7" ht="12">
      <c r="A73">
        <v>70</v>
      </c>
      <c r="B73">
        <v>2.81854712893628</v>
      </c>
      <c r="C73">
        <v>915.9253756958282</v>
      </c>
      <c r="D73">
        <v>0.24085681867481573</v>
      </c>
      <c r="E73">
        <v>2.8016878977406994</v>
      </c>
      <c r="F73">
        <v>920.4833505820247</v>
      </c>
      <c r="G73">
        <v>0.2922079905382763</v>
      </c>
    </row>
    <row r="74" spans="1:7" ht="12">
      <c r="A74">
        <v>71</v>
      </c>
      <c r="B74">
        <v>2.85054712893628</v>
      </c>
      <c r="C74">
        <v>915.6532585394896</v>
      </c>
      <c r="D74">
        <v>0.24138587742360015</v>
      </c>
      <c r="E74">
        <v>2.8656878977406994</v>
      </c>
      <c r="F74">
        <v>919.9324306983865</v>
      </c>
      <c r="G74">
        <v>0.2935616160023792</v>
      </c>
    </row>
    <row r="75" spans="1:7" ht="12">
      <c r="A75">
        <v>72</v>
      </c>
      <c r="B75">
        <v>2.88254712893628</v>
      </c>
      <c r="C75">
        <v>915.3842917229719</v>
      </c>
      <c r="D75">
        <v>0.24190866525468832</v>
      </c>
      <c r="E75">
        <v>2.8976878977406995</v>
      </c>
      <c r="F75">
        <v>919.6617459782568</v>
      </c>
      <c r="G75">
        <v>0.29422641660062665</v>
      </c>
    </row>
    <row r="76" spans="1:7" ht="12">
      <c r="A76">
        <v>73</v>
      </c>
      <c r="B76">
        <v>2.94654712893628</v>
      </c>
      <c r="C76">
        <v>914.8555297201797</v>
      </c>
      <c r="D76">
        <v>0.2429359926669308</v>
      </c>
      <c r="E76">
        <v>2.9296878977406995</v>
      </c>
      <c r="F76">
        <v>919.3941503091222</v>
      </c>
      <c r="G76">
        <v>0.2948834502621572</v>
      </c>
    </row>
    <row r="77" spans="1:7" ht="12">
      <c r="A77">
        <v>74</v>
      </c>
      <c r="B77">
        <v>2.97854712893628</v>
      </c>
      <c r="C77">
        <v>914.5956005313814</v>
      </c>
      <c r="D77">
        <v>0.24344080286171324</v>
      </c>
      <c r="E77">
        <v>2.9616878977406995</v>
      </c>
      <c r="F77">
        <v>919.1295757633254</v>
      </c>
      <c r="G77">
        <v>0.2955328903690476</v>
      </c>
    </row>
    <row r="78" spans="1:7" ht="12">
      <c r="A78">
        <v>75</v>
      </c>
      <c r="B78">
        <v>3.01054712893628</v>
      </c>
      <c r="C78">
        <v>914.3385534824464</v>
      </c>
      <c r="D78">
        <v>0.24393988376866707</v>
      </c>
      <c r="E78">
        <v>3.0256878977406996</v>
      </c>
      <c r="F78">
        <v>918.609229221031</v>
      </c>
      <c r="G78">
        <v>0.2968096553195009</v>
      </c>
    </row>
    <row r="79" spans="1:7" ht="12">
      <c r="A79">
        <v>76</v>
      </c>
      <c r="B79">
        <v>3.04254712893628</v>
      </c>
      <c r="C79">
        <v>914.0843268346555</v>
      </c>
      <c r="D79">
        <v>0.244433359943761</v>
      </c>
      <c r="E79">
        <v>3.0576878977406996</v>
      </c>
      <c r="F79">
        <v>918.3533319841631</v>
      </c>
      <c r="G79">
        <v>0.29743729951703957</v>
      </c>
    </row>
    <row r="80" spans="1:7" ht="12">
      <c r="A80">
        <v>77</v>
      </c>
      <c r="B80">
        <v>3.1065471289362803</v>
      </c>
      <c r="C80">
        <v>913.5840974423849</v>
      </c>
      <c r="D80">
        <v>0.2454039766163998</v>
      </c>
      <c r="E80">
        <v>3.0896878977406996</v>
      </c>
      <c r="F80">
        <v>918.1002052176785</v>
      </c>
      <c r="G80">
        <v>0.2980579893170157</v>
      </c>
    </row>
    <row r="81" spans="1:7" ht="12">
      <c r="A81">
        <v>78</v>
      </c>
      <c r="B81">
        <v>3.1385471289362803</v>
      </c>
      <c r="C81">
        <v>913.3379806372512</v>
      </c>
      <c r="D81">
        <v>0.2458813470106387</v>
      </c>
      <c r="E81">
        <v>3.1216878977406997</v>
      </c>
      <c r="F81">
        <v>917.8497910916366</v>
      </c>
      <c r="G81">
        <v>0.29867187204026074</v>
      </c>
    </row>
    <row r="82" spans="1:7" ht="12">
      <c r="A82">
        <v>79</v>
      </c>
      <c r="B82">
        <v>3.1705471289362803</v>
      </c>
      <c r="C82">
        <v>913.0944559626881</v>
      </c>
      <c r="D82">
        <v>0.24635357277395611</v>
      </c>
      <c r="E82">
        <v>3.1856878977406997</v>
      </c>
      <c r="F82">
        <v>917.3568782502037</v>
      </c>
      <c r="G82">
        <v>0.2998797828372661</v>
      </c>
    </row>
    <row r="83" spans="1:7" ht="12">
      <c r="A83">
        <v>80</v>
      </c>
      <c r="B83">
        <v>3.2025471289362804</v>
      </c>
      <c r="C83">
        <v>912.8534706484802</v>
      </c>
      <c r="D83">
        <v>0.2468207601707421</v>
      </c>
      <c r="E83">
        <v>3.2176878977406997</v>
      </c>
      <c r="F83">
        <v>917.1142724725551</v>
      </c>
      <c r="G83">
        <v>0.3004740834005141</v>
      </c>
    </row>
    <row r="84" spans="1:7" ht="12">
      <c r="A84">
        <v>81</v>
      </c>
      <c r="B84">
        <v>3.2665471289362804</v>
      </c>
      <c r="C84">
        <v>912.3789148701492</v>
      </c>
      <c r="D84">
        <v>0.24774042893419057</v>
      </c>
      <c r="E84">
        <v>3.2496878977406998</v>
      </c>
      <c r="F84">
        <v>916.874165077978</v>
      </c>
      <c r="G84">
        <v>0.3010621222116434</v>
      </c>
    </row>
    <row r="85" spans="1:7" ht="12">
      <c r="A85">
        <v>82</v>
      </c>
      <c r="B85">
        <v>3.2985471289362804</v>
      </c>
      <c r="C85">
        <v>912.1452465313286</v>
      </c>
      <c r="D85">
        <v>0.24819310722028268</v>
      </c>
      <c r="E85">
        <v>3.2816878977407</v>
      </c>
      <c r="F85">
        <v>916.6365064351813</v>
      </c>
      <c r="G85">
        <v>0.3016440254772991</v>
      </c>
    </row>
    <row r="86" spans="1:7" ht="12">
      <c r="A86">
        <v>83</v>
      </c>
      <c r="B86">
        <v>3.3305471289362805</v>
      </c>
      <c r="C86">
        <v>911.913921687616</v>
      </c>
      <c r="D86">
        <v>0.2486411412168514</v>
      </c>
      <c r="E86">
        <v>3.3456878977407</v>
      </c>
      <c r="F86">
        <v>916.1683440811049</v>
      </c>
      <c r="G86">
        <v>0.30278991167770775</v>
      </c>
    </row>
    <row r="87" spans="1:7" ht="12">
      <c r="A87">
        <v>84</v>
      </c>
      <c r="B87">
        <v>3.3625471289362805</v>
      </c>
      <c r="C87">
        <v>911.6848948866342</v>
      </c>
      <c r="D87">
        <v>0.2490846222940935</v>
      </c>
      <c r="E87">
        <v>3.3776878977407</v>
      </c>
      <c r="F87">
        <v>915.9377481438382</v>
      </c>
      <c r="G87">
        <v>0.30335412893254166</v>
      </c>
    </row>
    <row r="88" spans="1:7" ht="12">
      <c r="A88">
        <v>85</v>
      </c>
      <c r="B88">
        <v>3.4265471289362806</v>
      </c>
      <c r="C88">
        <v>911.2335600503122</v>
      </c>
      <c r="D88">
        <v>0.24995827806642792</v>
      </c>
      <c r="E88">
        <v>3.4096878977407</v>
      </c>
      <c r="F88">
        <v>915.7094164025792</v>
      </c>
      <c r="G88">
        <v>0.30391267955149903</v>
      </c>
    </row>
    <row r="89" spans="1:7" ht="12">
      <c r="A89">
        <v>86</v>
      </c>
      <c r="B89">
        <v>3.4585471289362806</v>
      </c>
      <c r="C89">
        <v>911.0111674129024</v>
      </c>
      <c r="D89">
        <v>0.2503886226930384</v>
      </c>
      <c r="E89">
        <v>3.4416878977407</v>
      </c>
      <c r="F89">
        <v>915.4833059509465</v>
      </c>
      <c r="G89">
        <v>0.3044656724570829</v>
      </c>
    </row>
    <row r="90" spans="1:7" ht="12">
      <c r="A90">
        <v>87</v>
      </c>
      <c r="B90">
        <v>3.4905471289362806</v>
      </c>
      <c r="C90">
        <v>910.79090352307</v>
      </c>
      <c r="D90">
        <v>0.25081475445004725</v>
      </c>
      <c r="E90">
        <v>3.5056878977407</v>
      </c>
      <c r="F90">
        <v>915.0375832344854</v>
      </c>
      <c r="G90">
        <v>0.30555540556139354</v>
      </c>
    </row>
    <row r="91" spans="1:7" ht="12">
      <c r="A91">
        <v>88</v>
      </c>
      <c r="B91">
        <v>3.5225471289362806</v>
      </c>
      <c r="C91">
        <v>910.5727289578393</v>
      </c>
      <c r="D91">
        <v>0.251236752459347</v>
      </c>
      <c r="E91">
        <v>3.5376878977407</v>
      </c>
      <c r="F91">
        <v>914.8178909704793</v>
      </c>
      <c r="G91">
        <v>0.3060923486849301</v>
      </c>
    </row>
    <row r="92" spans="1:7" ht="12">
      <c r="A92">
        <v>89</v>
      </c>
      <c r="B92">
        <v>3.5865471289362807</v>
      </c>
      <c r="C92">
        <v>910.142495452605</v>
      </c>
      <c r="D92">
        <v>0.252068652880662</v>
      </c>
      <c r="E92">
        <v>3.5696878977407</v>
      </c>
      <c r="F92">
        <v>914.6002599157096</v>
      </c>
      <c r="G92">
        <v>0.30662414015720757</v>
      </c>
    </row>
    <row r="93" spans="1:7" ht="12">
      <c r="A93">
        <v>90</v>
      </c>
      <c r="B93">
        <v>3.6185471289362807</v>
      </c>
      <c r="C93">
        <v>909.930362895661</v>
      </c>
      <c r="D93">
        <v>0.2524787029288546</v>
      </c>
      <c r="E93">
        <v>3.6016878977407</v>
      </c>
      <c r="F93">
        <v>914.3846527310684</v>
      </c>
      <c r="G93">
        <v>0.30715087461856483</v>
      </c>
    </row>
    <row r="94" spans="1:7" ht="12">
      <c r="A94">
        <v>91</v>
      </c>
      <c r="B94">
        <v>3.6505471289362807</v>
      </c>
      <c r="C94">
        <v>909.7201723571459</v>
      </c>
      <c r="D94">
        <v>0.2528849146496827</v>
      </c>
      <c r="E94">
        <v>3.6656878977407</v>
      </c>
      <c r="F94">
        <v>913.9593655637702</v>
      </c>
      <c r="G94">
        <v>0.3081895383909566</v>
      </c>
    </row>
    <row r="95" spans="1:7" ht="12">
      <c r="A95">
        <v>92</v>
      </c>
      <c r="B95">
        <v>3.682547128936281</v>
      </c>
      <c r="C95">
        <v>909.511889426043</v>
      </c>
      <c r="D95">
        <v>0.25328735700176647</v>
      </c>
      <c r="E95">
        <v>3.6976878977407</v>
      </c>
      <c r="F95">
        <v>913.7496157474549</v>
      </c>
      <c r="G95">
        <v>0.3087016445713718</v>
      </c>
    </row>
    <row r="96" spans="1:7" ht="12">
      <c r="A96">
        <v>93</v>
      </c>
      <c r="B96">
        <v>3.746547128936281</v>
      </c>
      <c r="C96">
        <v>909.1009132076251</v>
      </c>
      <c r="D96">
        <v>0.25408120038880144</v>
      </c>
      <c r="E96">
        <v>3.7296878977407</v>
      </c>
      <c r="F96">
        <v>913.5417500684359</v>
      </c>
      <c r="G96">
        <v>0.30920904764900364</v>
      </c>
    </row>
    <row r="97" spans="1:7" ht="12">
      <c r="A97">
        <v>94</v>
      </c>
      <c r="B97">
        <v>3.778547128936281</v>
      </c>
      <c r="C97">
        <v>908.8981554723854</v>
      </c>
      <c r="D97">
        <v>0.2544727304826716</v>
      </c>
      <c r="E97">
        <v>3.7616878977407002</v>
      </c>
      <c r="F97">
        <v>913.3357358354639</v>
      </c>
      <c r="G97">
        <v>0.30971183036141997</v>
      </c>
    </row>
    <row r="98" spans="1:7" ht="12">
      <c r="A98">
        <v>95</v>
      </c>
      <c r="B98">
        <v>3.810547128936281</v>
      </c>
      <c r="C98">
        <v>908.6971763907071</v>
      </c>
      <c r="D98">
        <v>0.2548607494441487</v>
      </c>
      <c r="E98">
        <v>3.8256878977407003</v>
      </c>
      <c r="F98">
        <v>912.9291350947644</v>
      </c>
      <c r="G98">
        <v>0.31070385501917447</v>
      </c>
    </row>
    <row r="99" spans="1:7" ht="12">
      <c r="A99">
        <v>96</v>
      </c>
      <c r="B99">
        <v>3.842547128936281</v>
      </c>
      <c r="C99">
        <v>908.497945751549</v>
      </c>
      <c r="D99">
        <v>0.25524531772934034</v>
      </c>
      <c r="E99">
        <v>3.8576878977407003</v>
      </c>
      <c r="F99">
        <v>912.7284872733887</v>
      </c>
      <c r="G99">
        <v>0.31119325203287074</v>
      </c>
    </row>
    <row r="100" spans="1:7" ht="12">
      <c r="A100">
        <v>97</v>
      </c>
      <c r="B100">
        <v>3.906547128936281</v>
      </c>
      <c r="C100">
        <v>908.1046127172349</v>
      </c>
      <c r="D100">
        <v>0.25600433649014</v>
      </c>
      <c r="E100">
        <v>3.8896878977407003</v>
      </c>
      <c r="F100">
        <v>912.5295682179367</v>
      </c>
      <c r="G100">
        <v>0.31167833895438957</v>
      </c>
    </row>
    <row r="101" spans="1:7" ht="12">
      <c r="A101">
        <v>98</v>
      </c>
      <c r="B101">
        <v>3.938547128936281</v>
      </c>
      <c r="C101">
        <v>907.910453586659</v>
      </c>
      <c r="D101">
        <v>0.2563789004236931</v>
      </c>
      <c r="E101">
        <v>3.9216878977407004</v>
      </c>
      <c r="F101">
        <v>912.3323491474171</v>
      </c>
      <c r="G101">
        <v>0.3121591885237824</v>
      </c>
    </row>
    <row r="102" spans="1:7" ht="12">
      <c r="A102">
        <v>99</v>
      </c>
      <c r="B102">
        <v>3.970547128936281</v>
      </c>
      <c r="C102">
        <v>907.7179293807969</v>
      </c>
      <c r="D102">
        <v>0.25675024069264796</v>
      </c>
      <c r="E102">
        <v>3.9856878977407004</v>
      </c>
      <c r="F102">
        <v>911.9428993468359</v>
      </c>
      <c r="G102">
        <v>0.3131084576022903</v>
      </c>
    </row>
    <row r="103" spans="1:7" ht="12">
      <c r="A103">
        <v>100</v>
      </c>
      <c r="B103">
        <v>4</v>
      </c>
      <c r="C103">
        <v>907.5421516217219</v>
      </c>
      <c r="D103">
        <v>0.2572722576482508</v>
      </c>
      <c r="E103">
        <v>4</v>
      </c>
      <c r="F103">
        <v>911.856700930202</v>
      </c>
      <c r="G103">
        <v>0.3135524006516227</v>
      </c>
    </row>
  </sheetData>
  <mergeCells count="2">
    <mergeCell ref="B2:D2"/>
    <mergeCell ref="E2:G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ShachamM</dc:creator>
  <cp:keywords/>
  <dc:description/>
  <cp:lastModifiedBy>ShachamM</cp:lastModifiedBy>
  <dcterms:created xsi:type="dcterms:W3CDTF">2007-07-13T08:28:36Z</dcterms:created>
  <dcterms:modified xsi:type="dcterms:W3CDTF">2007-07-14T07:42:28Z</dcterms:modified>
  <cp:category/>
  <cp:version/>
  <cp:contentType/>
  <cp:contentStatus/>
</cp:coreProperties>
</file>